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Z:\!CleverLerner\Dokumente\bfz\Personalwirtschaft\"/>
    </mc:Choice>
  </mc:AlternateContent>
  <xr:revisionPtr revIDLastSave="0" documentId="13_ncr:1_{B8BA8F45-3B0C-4374-A87F-73B4F7416148}" xr6:coauthVersionLast="47" xr6:coauthVersionMax="47" xr10:uidLastSave="{00000000-0000-0000-0000-000000000000}"/>
  <bookViews>
    <workbookView xWindow="7050" yWindow="2970" windowWidth="22590" windowHeight="12825" xr2:uid="{C711F6F2-AB6A-45C1-A827-7EF12C630976}"/>
  </bookViews>
  <sheets>
    <sheet name="Austritt" sheetId="8" r:id="rId1"/>
    <sheet name="Austritt Lösung" sheetId="9" r:id="rId2"/>
    <sheet name="Neueintritt" sheetId="4" r:id="rId3"/>
    <sheet name="Neueintritt_Lösung" sheetId="2" r:id="rId4"/>
    <sheet name="Mutterschutz" sheetId="1" r:id="rId5"/>
    <sheet name="Mutterschutz_Lösung" sheetId="3" r:id="rId6"/>
    <sheet name="Neueintritt 2" sheetId="6" r:id="rId7"/>
    <sheet name="Neueintritt 2 Lösung" sheetId="7" r:id="rId8"/>
    <sheet name="Mutterschutz (2)" sheetId="10" r:id="rId9"/>
    <sheet name="Mutterschutz Lösung" sheetId="11" r:id="rId10"/>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57" i="2" l="1"/>
  <c r="K70" i="11"/>
  <c r="K77" i="3"/>
  <c r="I67" i="11"/>
  <c r="F65" i="11"/>
  <c r="H65" i="11" s="1"/>
  <c r="E26" i="11"/>
  <c r="E18" i="11"/>
  <c r="I58" i="11"/>
  <c r="H43" i="11"/>
  <c r="H44" i="11"/>
  <c r="E32" i="11"/>
  <c r="E31" i="11"/>
  <c r="E23" i="11"/>
  <c r="E25" i="11" s="1"/>
  <c r="K60" i="9"/>
  <c r="K57" i="9"/>
  <c r="I54" i="9"/>
  <c r="H50" i="9"/>
  <c r="H51" i="9"/>
  <c r="H53" i="9"/>
  <c r="H54" i="9"/>
  <c r="H49" i="9"/>
  <c r="F54" i="9"/>
  <c r="F53" i="9"/>
  <c r="F50" i="9"/>
  <c r="F51" i="9"/>
  <c r="F49" i="9"/>
  <c r="I45" i="9"/>
  <c r="H45" i="9"/>
  <c r="H44" i="9"/>
  <c r="E42" i="8"/>
  <c r="E42" i="9"/>
  <c r="E17" i="9"/>
  <c r="E18" i="9"/>
  <c r="E12" i="9"/>
  <c r="H29" i="9" s="1"/>
  <c r="K36" i="9" s="1"/>
  <c r="E41" i="9" s="1"/>
  <c r="E43" i="9" s="1"/>
  <c r="K36" i="8"/>
  <c r="F50" i="7"/>
  <c r="H50" i="7" s="1"/>
  <c r="F49" i="7"/>
  <c r="H49" i="7" s="1"/>
  <c r="F48" i="7"/>
  <c r="H48" i="7" s="1"/>
  <c r="F47" i="7"/>
  <c r="H47" i="7" s="1"/>
  <c r="H46" i="7"/>
  <c r="F46" i="7"/>
  <c r="F45" i="7"/>
  <c r="H45" i="7" s="1"/>
  <c r="I50" i="7" s="1"/>
  <c r="H41" i="7"/>
  <c r="H40" i="7"/>
  <c r="I41" i="7" s="1"/>
  <c r="E38" i="7"/>
  <c r="K33" i="7"/>
  <c r="E15" i="7"/>
  <c r="E14" i="7"/>
  <c r="K33" i="6"/>
  <c r="E39" i="3"/>
  <c r="E38" i="3"/>
  <c r="K50" i="11" l="1"/>
  <c r="E55" i="11"/>
  <c r="K53" i="7"/>
  <c r="K56" i="7" s="1"/>
  <c r="E10" i="2"/>
  <c r="H27" i="2" s="1"/>
  <c r="K34" i="2" s="1"/>
  <c r="H42" i="2"/>
  <c r="H41" i="2"/>
  <c r="E39" i="2"/>
  <c r="E15" i="2"/>
  <c r="F47" i="2" s="1"/>
  <c r="H47" i="2" s="1"/>
  <c r="E16" i="2"/>
  <c r="F51" i="2"/>
  <c r="H51" i="2" s="1"/>
  <c r="I65" i="3"/>
  <c r="E57" i="11" l="1"/>
  <c r="F67" i="11"/>
  <c r="H67" i="11" s="1"/>
  <c r="F63" i="11"/>
  <c r="H63" i="11" s="1"/>
  <c r="F62" i="11"/>
  <c r="H62" i="11" s="1"/>
  <c r="F64" i="11"/>
  <c r="H64" i="11" s="1"/>
  <c r="F66" i="11"/>
  <c r="H66" i="11" s="1"/>
  <c r="F46" i="2"/>
  <c r="H46" i="2" s="1"/>
  <c r="F50" i="2"/>
  <c r="H50" i="2" s="1"/>
  <c r="F48" i="2"/>
  <c r="H48" i="2" s="1"/>
  <c r="F49" i="2"/>
  <c r="H49" i="2" s="1"/>
  <c r="I42" i="2"/>
  <c r="E30" i="3"/>
  <c r="E32" i="3" s="1"/>
  <c r="E33" i="3" s="1"/>
  <c r="H51" i="3" s="1"/>
  <c r="E24" i="3"/>
  <c r="H50" i="3" s="1"/>
  <c r="K73" i="11" l="1"/>
  <c r="I51" i="2"/>
  <c r="K54" i="2" s="1"/>
  <c r="E62" i="3"/>
  <c r="K57" i="3"/>
  <c r="E64" i="3" l="1"/>
  <c r="F70" i="3"/>
  <c r="H70" i="3" s="1"/>
  <c r="F74" i="3"/>
  <c r="H74" i="3" s="1"/>
  <c r="F71" i="3"/>
  <c r="H71" i="3" s="1"/>
  <c r="F69" i="3"/>
  <c r="H69" i="3" s="1"/>
  <c r="F72" i="3"/>
  <c r="H72" i="3" s="1"/>
  <c r="F73" i="3"/>
  <c r="H73" i="3" s="1"/>
  <c r="I74" i="3" l="1"/>
  <c r="K80" i="3" s="1"/>
</calcChain>
</file>

<file path=xl/sharedStrings.xml><?xml version="1.0" encoding="utf-8"?>
<sst xmlns="http://schemas.openxmlformats.org/spreadsheetml/2006/main" count="414" uniqueCount="113">
  <si>
    <t>2.) Wie lange sind die Mutterschutzfristen vor und nach der Geburt?</t>
  </si>
  <si>
    <t>3.) Kann Frau Clever in dieser Zeit seitens des Arbeitgebers ordentlich gekündigt werden?</t>
  </si>
  <si>
    <t>4.) Berechnen Sie das Teil-Entgelt im Juli.</t>
  </si>
  <si>
    <t>6.) Führen Sie die Entgeltabrechnung für Frau Clever im Juli durch. Ihre Krankenkasse hat einen Zusatzbeitragssatz von 1,3 %</t>
  </si>
  <si>
    <t>Frau Clara Clever ist Mitarbeiterin in Ihrem Unternehmen mit Firmensitz in Hamburg. Arbeitsvertraglich ist eine 5-Tage-Woche vereinbart (Mo - Fr, 40 Stunden). Sie bezieht ein Gehalt von 3.700,00 €. Folgende Lohnsteuerabzugsmerkmale liegen vor: I/0/ev. Die Elterneigenschaften wurden nicht nachgewiesen. Als Freibetrag sind monatlich 150,00 € bzw. jährlich 1.800,00 € eingetragen. Frau Clever ist schwanger. Laut ärztlichem Attest ist der voraussichtliche Entbindungstermin am 30. August.</t>
  </si>
  <si>
    <t>Nebenberechnung</t>
  </si>
  <si>
    <t>Prüfung der anteiligen Beitragsbemessungsgrenzen</t>
  </si>
  <si>
    <t>e) Lohn-/Gehaltsabrechnung</t>
  </si>
  <si>
    <t>Lohn-/Gehaltsabrechnung</t>
  </si>
  <si>
    <t>Brutto Lohn</t>
  </si>
  <si>
    <t>Gesamtbrutto</t>
  </si>
  <si>
    <t>Gesetzliche Abzüge</t>
  </si>
  <si>
    <t>Steuern</t>
  </si>
  <si>
    <t>LSt lfd.</t>
  </si>
  <si>
    <t>aus</t>
  </si>
  <si>
    <t>abzgl. Freibetrag</t>
  </si>
  <si>
    <t xml:space="preserve">KiSt </t>
  </si>
  <si>
    <t>rk</t>
  </si>
  <si>
    <t>SV-Beiträge Arbeitnehmer</t>
  </si>
  <si>
    <t>KV lfd. allg.</t>
  </si>
  <si>
    <t>KV lfd. Zusatz</t>
  </si>
  <si>
    <t>PV lfd.</t>
  </si>
  <si>
    <t>PV lfd. Zuschlag</t>
  </si>
  <si>
    <t>RV lfd.</t>
  </si>
  <si>
    <t>AV lfd.</t>
  </si>
  <si>
    <t>Nettolohn</t>
  </si>
  <si>
    <t>Auszahlungsbetrag</t>
  </si>
  <si>
    <t>1.) Beginn der Mutterschutzfrist</t>
  </si>
  <si>
    <t>1.) Wann beginnt die gesetzliche Mutterschutzfrist?</t>
  </si>
  <si>
    <t>Die Mutterschutzfrist beginnt am 19.07.2023</t>
  </si>
  <si>
    <t>2) Wie lange sind die Mutterschutzfristen vor und nach der Geburt?</t>
  </si>
  <si>
    <t xml:space="preserve">6 Wochen vor und 8 Wochen nach der Geburt. </t>
  </si>
  <si>
    <t>Die Schutzfrist nach der Geburt verlängert sich auf 12 Wochen bei Frühgeburt, Mehrlingsgeburt oder wenn bis 8 Wochen nach der Geburt eine Behinderung beim Baby festgestellt wird.</t>
  </si>
  <si>
    <t>4) Teilarbeitsentgelt Juli</t>
  </si>
  <si>
    <t>5) Arbeitgeberzuschuss Mutterschaftsgeld</t>
  </si>
  <si>
    <t>6) Lohn-/Gehaltsabrechnung</t>
  </si>
  <si>
    <t xml:space="preserve">Nein, Frau Clever genießt einen besonderen Kündigungsschutz während Schwangerschaft und Mutterschutzfrist. Unter bestimmten Umständen kann sie ggf. außerordentlich gekündigt werden. </t>
  </si>
  <si>
    <t>Gehalt</t>
  </si>
  <si>
    <t>3700,00 €/21 AT *12 AT</t>
  </si>
  <si>
    <t>anteiliges Gehalt (12 Arbeitstage von 21)</t>
  </si>
  <si>
    <t>Gehalt der letzten drei Monate (netto)</t>
  </si>
  <si>
    <t>kalendertägliches Netto</t>
  </si>
  <si>
    <t>abzgl Mutterschaftsgeld pro Kalendertag</t>
  </si>
  <si>
    <t>7420/90 Tage</t>
  </si>
  <si>
    <t>AG-Zuschuss im Juli (kalendertäglich)</t>
  </si>
  <si>
    <t>18/30 von 4.837,50 €</t>
  </si>
  <si>
    <t>18/30 von 7.050,00 €</t>
  </si>
  <si>
    <t>80,47*13 Tage</t>
  </si>
  <si>
    <t>AG-Zuschuss im Juli</t>
  </si>
  <si>
    <t>Gehalt anteilig</t>
  </si>
  <si>
    <t>AG-Mutterschaftsgeld</t>
  </si>
  <si>
    <t>ev</t>
  </si>
  <si>
    <t xml:space="preserve">Die ModeFix GmbH (Filiale im Bundesland Brandenburg) stellt zum 23. September 2022 einen neuen Lohnbuchhalter (Ü 23 Jahre) ein. Lohnsteuerabzugsmerkmale: I/0/rk). Die Elterneigenschaft ist nicht nachgewiesen. Er erhält ein monatliches Gehalt von 5.080,00 € (Arbeitstage Mo-Fr). Für den Monat September entsteht vom 23. bis zum 30. ein Teillohnzahlungszeitraum. KV-Zusatzbeitrag 1,1%. </t>
  </si>
  <si>
    <t>1.) Berechnen Sie das Teil-Arbeitsentgelt im September.</t>
  </si>
  <si>
    <t>anteiliges Gehalt (6 Arbeitstage von 22)</t>
  </si>
  <si>
    <t>5.080,00 €/22 AT *6 AT</t>
  </si>
  <si>
    <t>1.) Teilarbeitsentgelt September</t>
  </si>
  <si>
    <t xml:space="preserve">2.) Führen Sie die Entgeltabrechnung für den September durch. </t>
  </si>
  <si>
    <t>Arbeitsverhältnis besteht auch während der Zeit in der kein Entgelt gezahlt wird =&gt; Monatstabelle!</t>
  </si>
  <si>
    <t>8/30 von 6.750,00 €</t>
  </si>
  <si>
    <t>8/30 von 4.837,50 €</t>
  </si>
  <si>
    <t>anteilige BBG KV/PV (8 von 30 SV-Tagen)</t>
  </si>
  <si>
    <t>anteilige BBG RV/AV (8 von 30 SV-Tagen)</t>
  </si>
  <si>
    <t>13 Kalendertage Mutterschutz vom 19. bis 31. Juli</t>
  </si>
  <si>
    <t>Durchschnittsgehalt kalendertäglich für die letzten 3 Monate</t>
  </si>
  <si>
    <t>Kalendertage</t>
  </si>
  <si>
    <t>anteilige BBG KV/PV (18 von 30 SV-Tagen)</t>
  </si>
  <si>
    <t>anteilige BBG RV/AV (18 von 30 SV-Tagen)</t>
  </si>
  <si>
    <t>Lohn und Gehalt Übungen und Musterklausuren S. 15 Aufgabe 3</t>
  </si>
  <si>
    <t>Albert Brandt nimmt am 25. März seine Tätigkeit im Unternehmen auf (5 Tage/ Woche Mo-Fr). Das Monatsgehalt beträgt  für den Teilmonat beträgt 408,00 €. Für den Lohnsteuerabzug liegen folgende Merkmale vor I/0,5/rk. Herr Brandt ist gesetzlich krankenversichert, der Zusatzbeitragssatz seiner Krankenkasse beträgt 1,3%. Der Firmensitz des Unternehmens ist im Bundesland Saarland.</t>
  </si>
  <si>
    <t>AT</t>
  </si>
  <si>
    <t>anteilige BBG KV/PV (7 von 30 SV-Tagen)</t>
  </si>
  <si>
    <t>anteilige BBG RV/AV (7 von 30 SV-Tagen)</t>
  </si>
  <si>
    <t>7/30 von 4.837,50 €</t>
  </si>
  <si>
    <t>7/30 von 7050,00 €</t>
  </si>
  <si>
    <t>1.) Hat Herr Friedrich bei Eigenkündigung Anspruch auf ein qualifiziertes Arbeitszeugnis?</t>
  </si>
  <si>
    <t>2.) Ermitteln Sie das Teil-Arbeitsentgelt für den September</t>
  </si>
  <si>
    <t xml:space="preserve">3.) Führen Sie die Entgeltabrechnung für den September durch. </t>
  </si>
  <si>
    <t>1.) Hat Herr Friedrich bei Eigenkündigung Anspruch auf ein qualifiziertes Arbeitszeugnis? - Ja, Herr Friedrich kann ein qualifiziertes Arbeitszeugnis verlangen.</t>
  </si>
  <si>
    <t>2720/20 AT *15 AT</t>
  </si>
  <si>
    <t>anteiliges Gehalt (15 Arbeitstage von 20)</t>
  </si>
  <si>
    <t>21/30 von 4.837,50 €</t>
  </si>
  <si>
    <t>21/30 von 7050,00 €</t>
  </si>
  <si>
    <t>Provison</t>
  </si>
  <si>
    <t>./.Freibetrag</t>
  </si>
  <si>
    <t xml:space="preserve">Anteiliges Gehalt  </t>
  </si>
  <si>
    <t>Frau Bayer legt ihrem Arbeitgeber (Bundesland Bayern) eine Bescheinigung über ihren voraussichtlichen Entbindungstermin für den 25.10. vor. Sie erhält ein monatliches Gehalt von 2.650,00 Euro. Ihre reguläre Arbeitszeit ist von Montag bis Freitag. Ihre Krankenkasse erhebt einen Zusatzbeitrag von 1,4%. Für den Lohnsteuerabzug liegen die folgenden Abzugsmerkmale vor V/0/rk. Die Elteneigenschaft ist nicht nachgewiesen. Als Freibetrag sind monatlich 200,00 € ausgewiesen.</t>
  </si>
  <si>
    <t>anteilige BBG KV/PV (12 von 30 SV-Tagen)</t>
  </si>
  <si>
    <t>anteilige BBG RV/AV (12 von 30 SV-Tagen)</t>
  </si>
  <si>
    <t>5.) Wie hoch ist der Arbeitgeberzuschuss zum Mutterschaftsgeld  im Juli? In den drei Monaten vor der Schutzfrist betrug das
     gesamte Nettoentgelt von Frau Clever  7.420,00 €.</t>
  </si>
  <si>
    <t>anteiliges Gehalt (8 Arbeitstage von 21)</t>
  </si>
  <si>
    <t>2650,00 €/21 AT *8 AT</t>
  </si>
  <si>
    <t>AG-Zuschuss im September (kalendertäglich)</t>
  </si>
  <si>
    <t>anteilige BBG KV/PV (21 von 30 SV-Tagen)</t>
  </si>
  <si>
    <t>anteilige BBG RV/AV (21 von 30 SV-Tagen)</t>
  </si>
  <si>
    <t>Herr Karsten Friedrich, 36 Jahre alt, arbeitet in München (Bayern) und scheidet zum 21.09. auf eigenen Wunsch aus dem Unternehmen aus. Der 21.09. ist sein letzter Arbeitstag. Er erhält ein Monatsgehalt von 2.720,00 Euro (5-Tage-Woche) und im September eine Provision in Höhe von 2.800 Euro. Er Herr Friedrisch ist freiwillig in der gesetzlichen Krankenkasse  versichert. Seine Krankenkasse erhebt einen Zusatzbeitrag von 0,9%. Es gelten folgenede Lohnsteuerabzugsmerkmale III/2/ev. Als Freibetrag sind monatlich 2.075,00 Euro eingetragen.</t>
  </si>
  <si>
    <t>=(7050/30)*12</t>
  </si>
  <si>
    <t>=(4837,5/30) *12</t>
  </si>
  <si>
    <t xml:space="preserve">SV-Tage für einen vollen Monat = 30 -&gt; SV-Tage für aktive Zeit im Monat VOR dem Mutterschutz </t>
  </si>
  <si>
    <t>netto</t>
  </si>
  <si>
    <t>Monatstabelle 830,99</t>
  </si>
  <si>
    <t>Arbeitstage</t>
  </si>
  <si>
    <t>2.) Berechnen Sie das Teil-Entgelt im September.</t>
  </si>
  <si>
    <t>3.) Wie hoch ist der Arbeitgeberzuschuss zum Mutterschaftsgeld  im September? In den drei Monaten vor der Schutzfrist betrug das
     gesamte Nettoentgelt von Frau Bayer  6.800,00 €.</t>
  </si>
  <si>
    <t>4.) Führen Sie die Entgeltabrechnung für Frau Bayer im September durch.</t>
  </si>
  <si>
    <t>2) Teilarbeitsentgelt September</t>
  </si>
  <si>
    <t>3) Arbeitgeberzuschuss Mutterschaftsgeld</t>
  </si>
  <si>
    <t>4) Lohn-/Gehaltsabrechnung</t>
  </si>
  <si>
    <t>2) Lohn-/Gehaltsabrechnung</t>
  </si>
  <si>
    <t xml:space="preserve">1.) Führen Sie die Entgeltabrechnung für den März durch. </t>
  </si>
  <si>
    <t>Kalendertage! 01.-21.09.</t>
  </si>
  <si>
    <t>Arbeitstage Mo-Fr</t>
  </si>
  <si>
    <r>
      <t xml:space="preserve">Gesamtbrutto </t>
    </r>
    <r>
      <rPr>
        <sz val="8"/>
        <color theme="1"/>
        <rFont val="Calibri"/>
        <family val="2"/>
        <scheme val="minor"/>
      </rPr>
      <t>(Alle Bezüge unabhängig von ihrer steuerlichen und sozialversicherungsrechtlichen Behandlung)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</si>
</sst>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0.00\ &quot;€&quot;;[Red]\-#,##0.00\ &quot;€&quot;"/>
    <numFmt numFmtId="44" formatCode="_-* #,##0.00\ &quot;€&quot;_-;\-* #,##0.00\ &quot;€&quot;_-;_-* &quot;-&quot;??\ &quot;€&quot;_-;_-@_-"/>
    <numFmt numFmtId="164" formatCode="_-* #,##0.00\ [$€-407]_-;\-* #,##0.00\ [$€-407]_-;_-* &quot;-&quot;??\ [$€-407]_-;_-@_-"/>
    <numFmt numFmtId="165" formatCode="0.0%"/>
    <numFmt numFmtId="166" formatCode="0.000%"/>
  </numFmts>
  <fonts count="12" x14ac:knownFonts="1">
    <font>
      <sz val="11"/>
      <color theme="1"/>
      <name val="Calibri"/>
      <family val="2"/>
      <scheme val="minor"/>
    </font>
    <font>
      <sz val="11"/>
      <color theme="1"/>
      <name val="Calibri"/>
      <family val="2"/>
      <scheme val="minor"/>
    </font>
    <font>
      <b/>
      <sz val="11"/>
      <color theme="1"/>
      <name val="Calibri"/>
      <family val="2"/>
      <scheme val="minor"/>
    </font>
    <font>
      <b/>
      <sz val="11"/>
      <color rgb="FF0070C0"/>
      <name val="Calibri"/>
      <family val="2"/>
      <scheme val="minor"/>
    </font>
    <font>
      <sz val="20"/>
      <color theme="1"/>
      <name val="Calibri"/>
      <family val="2"/>
      <scheme val="minor"/>
    </font>
    <font>
      <sz val="9"/>
      <color theme="1"/>
      <name val="Calibri"/>
      <family val="2"/>
      <scheme val="minor"/>
    </font>
    <font>
      <b/>
      <sz val="11"/>
      <color theme="0"/>
      <name val="Calibri"/>
      <family val="2"/>
      <scheme val="minor"/>
    </font>
    <font>
      <sz val="11"/>
      <color theme="0"/>
      <name val="Calibri"/>
      <family val="2"/>
      <scheme val="minor"/>
    </font>
    <font>
      <sz val="9"/>
      <color theme="0"/>
      <name val="Calibri"/>
      <family val="2"/>
      <scheme val="minor"/>
    </font>
    <font>
      <sz val="11"/>
      <name val="Calibri"/>
      <family val="2"/>
      <scheme val="minor"/>
    </font>
    <font>
      <b/>
      <sz val="11"/>
      <name val="Calibri"/>
      <family val="2"/>
      <scheme val="minor"/>
    </font>
    <font>
      <sz val="8"/>
      <color theme="1"/>
      <name val="Calibri"/>
      <family val="2"/>
      <scheme val="minor"/>
    </font>
  </fonts>
  <fills count="5">
    <fill>
      <patternFill patternType="none"/>
    </fill>
    <fill>
      <patternFill patternType="gray125"/>
    </fill>
    <fill>
      <patternFill patternType="solid">
        <fgColor theme="6" tint="0.59999389629810485"/>
        <bgColor indexed="64"/>
      </patternFill>
    </fill>
    <fill>
      <patternFill patternType="solid">
        <fgColor theme="0" tint="-0.14999847407452621"/>
        <bgColor indexed="64"/>
      </patternFill>
    </fill>
    <fill>
      <patternFill patternType="solid">
        <fgColor rgb="FF28A2B6"/>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164">
    <xf numFmtId="0" fontId="0" fillId="0" borderId="0" xfId="0"/>
    <xf numFmtId="0" fontId="0" fillId="0" borderId="0" xfId="0" applyAlignment="1">
      <alignment horizontal="left"/>
    </xf>
    <xf numFmtId="0" fontId="0" fillId="0" borderId="0" xfId="0" applyAlignment="1">
      <alignment vertical="center"/>
    </xf>
    <xf numFmtId="0" fontId="3" fillId="0" borderId="0" xfId="0" applyFont="1"/>
    <xf numFmtId="0" fontId="3" fillId="0" borderId="0" xfId="0" applyFont="1" applyAlignment="1">
      <alignment horizontal="center"/>
    </xf>
    <xf numFmtId="0" fontId="0" fillId="0" borderId="6" xfId="0" applyBorder="1"/>
    <xf numFmtId="0" fontId="0" fillId="0" borderId="10" xfId="0" applyBorder="1"/>
    <xf numFmtId="0" fontId="0" fillId="2" borderId="9" xfId="0" applyFill="1" applyBorder="1"/>
    <xf numFmtId="0" fontId="0" fillId="0" borderId="9" xfId="0" applyBorder="1"/>
    <xf numFmtId="164" fontId="0" fillId="0" borderId="0" xfId="0" applyNumberFormat="1"/>
    <xf numFmtId="44" fontId="0" fillId="0" borderId="0" xfId="0" applyNumberFormat="1"/>
    <xf numFmtId="0" fontId="0" fillId="2" borderId="0" xfId="0" applyFill="1"/>
    <xf numFmtId="0" fontId="0" fillId="0" borderId="11" xfId="0" applyBorder="1"/>
    <xf numFmtId="0" fontId="0" fillId="0" borderId="12" xfId="0" applyBorder="1"/>
    <xf numFmtId="0" fontId="0" fillId="0" borderId="13" xfId="0" applyBorder="1"/>
    <xf numFmtId="44" fontId="0" fillId="0" borderId="0" xfId="0" applyNumberFormat="1" applyAlignment="1">
      <alignment vertical="center"/>
    </xf>
    <xf numFmtId="44" fontId="0" fillId="0" borderId="1" xfId="3" applyFont="1" applyBorder="1" applyAlignment="1">
      <alignment vertical="center"/>
    </xf>
    <xf numFmtId="44" fontId="2" fillId="3" borderId="1" xfId="3" applyFont="1" applyFill="1" applyBorder="1" applyAlignment="1">
      <alignment horizontal="center"/>
    </xf>
    <xf numFmtId="44" fontId="0" fillId="0" borderId="0" xfId="3" applyFont="1" applyAlignment="1">
      <alignment vertical="center"/>
    </xf>
    <xf numFmtId="44" fontId="2" fillId="0" borderId="0" xfId="0" applyNumberFormat="1" applyFont="1" applyAlignment="1">
      <alignment horizontal="center"/>
    </xf>
    <xf numFmtId="0" fontId="2" fillId="0" borderId="0" xfId="0" applyFont="1" applyAlignment="1">
      <alignment horizontal="center"/>
    </xf>
    <xf numFmtId="44" fontId="2" fillId="0" borderId="10" xfId="3" applyFont="1" applyFill="1" applyBorder="1" applyAlignment="1">
      <alignment horizontal="center"/>
    </xf>
    <xf numFmtId="0" fontId="0" fillId="0" borderId="2" xfId="0" applyBorder="1"/>
    <xf numFmtId="44" fontId="0" fillId="0" borderId="10" xfId="0" applyNumberFormat="1" applyBorder="1"/>
    <xf numFmtId="0" fontId="0" fillId="0" borderId="2" xfId="0" applyBorder="1" applyAlignment="1">
      <alignment horizontal="left"/>
    </xf>
    <xf numFmtId="44" fontId="0" fillId="0" borderId="0" xfId="3" applyFont="1" applyFill="1" applyBorder="1" applyAlignment="1">
      <alignment horizontal="center"/>
    </xf>
    <xf numFmtId="44" fontId="0" fillId="0" borderId="13" xfId="3" applyFont="1" applyFill="1" applyBorder="1" applyAlignment="1">
      <alignment horizontal="center"/>
    </xf>
    <xf numFmtId="44" fontId="2" fillId="3" borderId="1" xfId="0" applyNumberFormat="1" applyFont="1" applyFill="1" applyBorder="1" applyAlignment="1">
      <alignment horizontal="center"/>
    </xf>
    <xf numFmtId="8" fontId="0" fillId="0" borderId="0" xfId="0" applyNumberFormat="1"/>
    <xf numFmtId="44" fontId="0" fillId="0" borderId="0" xfId="1" applyFont="1" applyBorder="1"/>
    <xf numFmtId="164" fontId="2" fillId="0" borderId="0" xfId="0" applyNumberFormat="1" applyFont="1"/>
    <xf numFmtId="0" fontId="2" fillId="4" borderId="0" xfId="0" applyFont="1" applyFill="1" applyAlignment="1">
      <alignment horizontal="left"/>
    </xf>
    <xf numFmtId="44" fontId="2" fillId="4" borderId="0" xfId="0" applyNumberFormat="1" applyFont="1" applyFill="1" applyAlignment="1">
      <alignment horizontal="center"/>
    </xf>
    <xf numFmtId="44" fontId="0" fillId="0" borderId="1" xfId="3" applyFont="1" applyBorder="1"/>
    <xf numFmtId="44" fontId="0" fillId="0" borderId="0" xfId="3" applyFont="1"/>
    <xf numFmtId="44" fontId="0" fillId="0" borderId="0" xfId="3" applyFont="1" applyBorder="1"/>
    <xf numFmtId="44" fontId="0" fillId="0" borderId="0" xfId="3" applyFont="1" applyAlignment="1">
      <alignment horizontal="left" vertical="top"/>
    </xf>
    <xf numFmtId="0" fontId="0" fillId="0" borderId="0" xfId="0" applyAlignment="1">
      <alignment horizontal="right"/>
    </xf>
    <xf numFmtId="44" fontId="0" fillId="0" borderId="0" xfId="0" applyNumberFormat="1" applyAlignment="1">
      <alignment horizontal="left"/>
    </xf>
    <xf numFmtId="44" fontId="0" fillId="0" borderId="0" xfId="3" applyFont="1" applyBorder="1" applyAlignment="1">
      <alignment horizontal="center"/>
    </xf>
    <xf numFmtId="44" fontId="0" fillId="0" borderId="0" xfId="0" applyNumberFormat="1" applyAlignment="1">
      <alignment horizontal="left" vertical="top"/>
    </xf>
    <xf numFmtId="0" fontId="5" fillId="0" borderId="0" xfId="0" applyFont="1" applyAlignment="1">
      <alignment horizontal="left" vertical="top"/>
    </xf>
    <xf numFmtId="165" fontId="0" fillId="0" borderId="0" xfId="2" applyNumberFormat="1" applyFont="1" applyAlignment="1">
      <alignment horizontal="right"/>
    </xf>
    <xf numFmtId="44" fontId="0" fillId="3" borderId="9" xfId="0" applyNumberFormat="1" applyFill="1" applyBorder="1"/>
    <xf numFmtId="165" fontId="0" fillId="0" borderId="0" xfId="2" applyNumberFormat="1" applyFont="1" applyBorder="1"/>
    <xf numFmtId="44" fontId="0" fillId="0" borderId="1" xfId="0" applyNumberFormat="1" applyBorder="1"/>
    <xf numFmtId="10" fontId="0" fillId="0" borderId="0" xfId="2" applyNumberFormat="1" applyFont="1" applyBorder="1"/>
    <xf numFmtId="166" fontId="0" fillId="0" borderId="0" xfId="2" applyNumberFormat="1" applyFont="1" applyBorder="1"/>
    <xf numFmtId="0" fontId="0" fillId="4" borderId="0" xfId="0" applyFill="1" applyAlignment="1">
      <alignment horizontal="left"/>
    </xf>
    <xf numFmtId="0" fontId="0" fillId="4" borderId="0" xfId="0" applyFill="1" applyAlignment="1">
      <alignment horizontal="center"/>
    </xf>
    <xf numFmtId="0" fontId="0" fillId="4" borderId="10" xfId="0" applyFill="1" applyBorder="1" applyAlignment="1">
      <alignment horizontal="center"/>
    </xf>
    <xf numFmtId="0" fontId="2" fillId="4" borderId="0" xfId="0" applyFont="1" applyFill="1" applyAlignment="1">
      <alignment vertical="center"/>
    </xf>
    <xf numFmtId="0" fontId="0" fillId="4" borderId="0" xfId="0" applyFill="1" applyAlignment="1">
      <alignment vertical="center"/>
    </xf>
    <xf numFmtId="44" fontId="0" fillId="4" borderId="0" xfId="3" applyFont="1" applyFill="1" applyAlignment="1">
      <alignment vertical="center"/>
    </xf>
    <xf numFmtId="0" fontId="2" fillId="4" borderId="0" xfId="0" applyFont="1" applyFill="1" applyAlignment="1">
      <alignment horizontal="center"/>
    </xf>
    <xf numFmtId="0" fontId="0" fillId="0" borderId="0" xfId="0" applyAlignment="1">
      <alignment wrapText="1"/>
    </xf>
    <xf numFmtId="0" fontId="7" fillId="0" borderId="0" xfId="0" applyFont="1"/>
    <xf numFmtId="0" fontId="7" fillId="0" borderId="9" xfId="0" applyFont="1" applyBorder="1"/>
    <xf numFmtId="164" fontId="7" fillId="0" borderId="0" xfId="0" applyNumberFormat="1" applyFont="1"/>
    <xf numFmtId="0" fontId="7" fillId="0" borderId="0" xfId="0" applyFont="1" applyAlignment="1">
      <alignment vertical="center"/>
    </xf>
    <xf numFmtId="44" fontId="7" fillId="0" borderId="0" xfId="0" applyNumberFormat="1" applyFont="1" applyAlignment="1">
      <alignment vertical="center"/>
    </xf>
    <xf numFmtId="44" fontId="7" fillId="0" borderId="1" xfId="3" applyFont="1" applyBorder="1" applyAlignment="1">
      <alignment vertical="center"/>
    </xf>
    <xf numFmtId="0" fontId="7" fillId="0" borderId="10" xfId="0" applyFont="1" applyBorder="1"/>
    <xf numFmtId="0" fontId="6" fillId="4" borderId="0" xfId="0" applyFont="1" applyFill="1" applyAlignment="1">
      <alignment vertical="center"/>
    </xf>
    <xf numFmtId="0" fontId="7" fillId="4" borderId="0" xfId="0" applyFont="1" applyFill="1" applyAlignment="1">
      <alignment vertical="center"/>
    </xf>
    <xf numFmtId="44" fontId="7" fillId="4" borderId="0" xfId="3" applyFont="1" applyFill="1" applyAlignment="1">
      <alignment vertical="center"/>
    </xf>
    <xf numFmtId="44" fontId="6" fillId="4" borderId="0" xfId="0" applyNumberFormat="1" applyFont="1" applyFill="1" applyAlignment="1">
      <alignment horizontal="center"/>
    </xf>
    <xf numFmtId="0" fontId="6" fillId="4" borderId="0" xfId="0" applyFont="1" applyFill="1" applyAlignment="1">
      <alignment horizontal="center"/>
    </xf>
    <xf numFmtId="44" fontId="7" fillId="0" borderId="0" xfId="1" applyFont="1" applyAlignment="1">
      <alignment horizontal="left" vertical="top"/>
    </xf>
    <xf numFmtId="0" fontId="6" fillId="0" borderId="0" xfId="0" applyFont="1" applyAlignment="1">
      <alignment horizontal="center"/>
    </xf>
    <xf numFmtId="44" fontId="7" fillId="0" borderId="0" xfId="1" applyFont="1" applyBorder="1" applyAlignment="1">
      <alignment horizontal="center"/>
    </xf>
    <xf numFmtId="0" fontId="7" fillId="0" borderId="12" xfId="0" applyFont="1" applyBorder="1"/>
    <xf numFmtId="0" fontId="8" fillId="0" borderId="0" xfId="0" applyFont="1" applyAlignment="1">
      <alignment horizontal="left" vertical="top"/>
    </xf>
    <xf numFmtId="8" fontId="7" fillId="0" borderId="1" xfId="0" applyNumberFormat="1" applyFont="1" applyBorder="1"/>
    <xf numFmtId="0" fontId="9" fillId="0" borderId="0" xfId="0" applyFont="1" applyAlignment="1">
      <alignment vertical="center"/>
    </xf>
    <xf numFmtId="44" fontId="9" fillId="0" borderId="0" xfId="0" applyNumberFormat="1" applyFont="1" applyAlignment="1">
      <alignment vertical="center"/>
    </xf>
    <xf numFmtId="44" fontId="9" fillId="0" borderId="1" xfId="3" applyFont="1" applyBorder="1" applyAlignment="1">
      <alignment vertical="center"/>
    </xf>
    <xf numFmtId="0" fontId="9" fillId="0" borderId="9" xfId="0" applyFont="1" applyBorder="1"/>
    <xf numFmtId="0" fontId="9" fillId="0" borderId="0" xfId="0" applyFont="1"/>
    <xf numFmtId="8" fontId="9" fillId="0" borderId="0" xfId="0" applyNumberFormat="1" applyFont="1"/>
    <xf numFmtId="164" fontId="10" fillId="0" borderId="0" xfId="0" applyNumberFormat="1" applyFont="1"/>
    <xf numFmtId="0" fontId="10" fillId="0" borderId="0" xfId="0" applyFont="1"/>
    <xf numFmtId="44" fontId="9" fillId="0" borderId="0" xfId="1" applyFont="1"/>
    <xf numFmtId="44" fontId="9" fillId="0" borderId="0" xfId="0" applyNumberFormat="1" applyFont="1"/>
    <xf numFmtId="44" fontId="10" fillId="0" borderId="0" xfId="0" applyNumberFormat="1" applyFont="1"/>
    <xf numFmtId="0" fontId="9" fillId="0" borderId="0" xfId="0" applyFont="1" applyAlignment="1">
      <alignment horizontal="center"/>
    </xf>
    <xf numFmtId="0" fontId="0" fillId="0" borderId="3" xfId="0" applyBorder="1"/>
    <xf numFmtId="0" fontId="0" fillId="0" borderId="4" xfId="0" applyBorder="1"/>
    <xf numFmtId="0" fontId="0" fillId="0" borderId="5" xfId="0" applyBorder="1"/>
    <xf numFmtId="0" fontId="0" fillId="0" borderId="1" xfId="0" applyBorder="1"/>
    <xf numFmtId="44" fontId="9" fillId="0" borderId="0" xfId="1" applyFont="1" applyBorder="1"/>
    <xf numFmtId="44" fontId="10" fillId="3" borderId="1" xfId="3" applyFont="1" applyFill="1" applyBorder="1" applyAlignment="1">
      <alignment horizontal="center"/>
    </xf>
    <xf numFmtId="44" fontId="9" fillId="0" borderId="0" xfId="1" applyFont="1" applyAlignment="1">
      <alignment horizontal="left" vertical="top"/>
    </xf>
    <xf numFmtId="44" fontId="9" fillId="0" borderId="0" xfId="0" applyNumberFormat="1" applyFont="1" applyAlignment="1">
      <alignment horizontal="left"/>
    </xf>
    <xf numFmtId="44" fontId="9" fillId="0" borderId="0" xfId="0" applyNumberFormat="1" applyFont="1" applyAlignment="1">
      <alignment horizontal="left" vertical="top"/>
    </xf>
    <xf numFmtId="44" fontId="9" fillId="0" borderId="1" xfId="1" applyFont="1" applyBorder="1"/>
    <xf numFmtId="44" fontId="9" fillId="3" borderId="9" xfId="0" applyNumberFormat="1" applyFont="1" applyFill="1" applyBorder="1"/>
    <xf numFmtId="165" fontId="9" fillId="0" borderId="0" xfId="2" applyNumberFormat="1" applyFont="1" applyAlignment="1">
      <alignment horizontal="right"/>
    </xf>
    <xf numFmtId="44" fontId="9" fillId="0" borderId="1" xfId="0" applyNumberFormat="1" applyFont="1" applyBorder="1"/>
    <xf numFmtId="44" fontId="10" fillId="3" borderId="1" xfId="0" applyNumberFormat="1" applyFont="1" applyFill="1" applyBorder="1" applyAlignment="1">
      <alignment horizontal="center"/>
    </xf>
    <xf numFmtId="0" fontId="0" fillId="0" borderId="0" xfId="0" applyAlignment="1">
      <alignment horizontal="left" vertical="top" wrapText="1"/>
    </xf>
    <xf numFmtId="0" fontId="11" fillId="0" borderId="0" xfId="0" applyFont="1"/>
    <xf numFmtId="44" fontId="0" fillId="0" borderId="0" xfId="1" applyFont="1"/>
    <xf numFmtId="46" fontId="3" fillId="0" borderId="0" xfId="0" applyNumberFormat="1" applyFont="1" applyAlignment="1">
      <alignment horizontal="center"/>
    </xf>
    <xf numFmtId="0" fontId="0" fillId="0" borderId="0" xfId="0" quotePrefix="1"/>
    <xf numFmtId="44" fontId="9" fillId="0" borderId="0" xfId="1" quotePrefix="1" applyFont="1" applyBorder="1"/>
    <xf numFmtId="0" fontId="4" fillId="3" borderId="3" xfId="0" applyFont="1" applyFill="1" applyBorder="1" applyAlignment="1">
      <alignment horizontal="center"/>
    </xf>
    <xf numFmtId="0" fontId="4" fillId="3" borderId="4" xfId="0" applyFont="1" applyFill="1" applyBorder="1" applyAlignment="1">
      <alignment horizontal="center"/>
    </xf>
    <xf numFmtId="0" fontId="4" fillId="3" borderId="5" xfId="0" applyFont="1" applyFill="1" applyBorder="1" applyAlignment="1">
      <alignment horizontal="center"/>
    </xf>
    <xf numFmtId="0" fontId="0" fillId="4" borderId="0" xfId="0" applyFill="1" applyAlignment="1">
      <alignment horizontal="left"/>
    </xf>
    <xf numFmtId="0" fontId="0" fillId="4" borderId="10" xfId="0" applyFill="1" applyBorder="1" applyAlignment="1">
      <alignment horizontal="left"/>
    </xf>
    <xf numFmtId="0" fontId="0" fillId="0" borderId="0" xfId="0" applyAlignment="1">
      <alignment horizontal="left" vertical="top" wrapText="1"/>
    </xf>
    <xf numFmtId="0" fontId="0" fillId="0" borderId="0" xfId="0" applyAlignment="1">
      <alignment horizontal="left"/>
    </xf>
    <xf numFmtId="0" fontId="2" fillId="2" borderId="9" xfId="0" applyFont="1" applyFill="1" applyBorder="1" applyAlignment="1">
      <alignment horizontal="left"/>
    </xf>
    <xf numFmtId="0" fontId="2" fillId="2" borderId="0" xfId="0" applyFont="1" applyFill="1" applyAlignment="1">
      <alignment horizontal="left"/>
    </xf>
    <xf numFmtId="0" fontId="2" fillId="2" borderId="10" xfId="0" applyFont="1" applyFill="1" applyBorder="1" applyAlignment="1">
      <alignment horizontal="left"/>
    </xf>
    <xf numFmtId="0" fontId="2" fillId="2" borderId="3" xfId="0" applyFont="1" applyFill="1" applyBorder="1" applyAlignment="1">
      <alignment horizontal="left"/>
    </xf>
    <xf numFmtId="0" fontId="2" fillId="2" borderId="4" xfId="0" applyFont="1" applyFill="1" applyBorder="1" applyAlignment="1">
      <alignment horizontal="left"/>
    </xf>
    <xf numFmtId="0" fontId="2" fillId="2" borderId="5" xfId="0" applyFont="1" applyFill="1" applyBorder="1" applyAlignment="1">
      <alignment horizontal="left"/>
    </xf>
    <xf numFmtId="0" fontId="0" fillId="0" borderId="11" xfId="0" applyBorder="1" applyAlignment="1">
      <alignment horizontal="left" vertical="top"/>
    </xf>
    <xf numFmtId="0" fontId="0" fillId="0" borderId="12" xfId="0" applyBorder="1" applyAlignment="1">
      <alignment horizontal="left" vertical="top"/>
    </xf>
    <xf numFmtId="0" fontId="0" fillId="0" borderId="13" xfId="0" applyBorder="1" applyAlignment="1">
      <alignment horizontal="left" vertical="top"/>
    </xf>
    <xf numFmtId="0" fontId="0" fillId="0" borderId="3" xfId="0" applyBorder="1" applyAlignment="1">
      <alignment horizontal="left" vertical="top"/>
    </xf>
    <xf numFmtId="0" fontId="0" fillId="0" borderId="4" xfId="0" applyBorder="1" applyAlignment="1">
      <alignment horizontal="left" vertical="top"/>
    </xf>
    <xf numFmtId="0" fontId="0" fillId="0" borderId="5" xfId="0" applyBorder="1" applyAlignment="1">
      <alignment horizontal="left" vertical="top"/>
    </xf>
    <xf numFmtId="0" fontId="0" fillId="0" borderId="0" xfId="0" applyAlignment="1">
      <alignment horizontal="left" vertical="top"/>
    </xf>
    <xf numFmtId="0" fontId="0" fillId="0" borderId="0" xfId="0" applyAlignment="1">
      <alignment horizontal="left" wrapText="1"/>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9" xfId="0" applyFont="1" applyBorder="1" applyAlignment="1">
      <alignment horizontal="left" vertical="top" wrapText="1"/>
    </xf>
    <xf numFmtId="0" fontId="9" fillId="0" borderId="0" xfId="0" applyFont="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12" xfId="0" applyFont="1" applyBorder="1" applyAlignment="1">
      <alignment horizontal="left" vertical="top" wrapText="1"/>
    </xf>
    <xf numFmtId="0" fontId="9" fillId="0" borderId="13" xfId="0" applyFont="1" applyBorder="1" applyAlignment="1">
      <alignment horizontal="left" vertical="top" wrapText="1"/>
    </xf>
    <xf numFmtId="0" fontId="9" fillId="0" borderId="3" xfId="0" applyFont="1" applyBorder="1" applyAlignment="1">
      <alignment horizontal="left" vertical="top"/>
    </xf>
    <xf numFmtId="0" fontId="9" fillId="0" borderId="4" xfId="0" applyFont="1" applyBorder="1" applyAlignment="1">
      <alignment horizontal="left" vertical="top"/>
    </xf>
    <xf numFmtId="0" fontId="9" fillId="0" borderId="5" xfId="0" applyFont="1" applyBorder="1" applyAlignment="1">
      <alignment horizontal="left" vertical="top"/>
    </xf>
    <xf numFmtId="0" fontId="9" fillId="0" borderId="4" xfId="0" applyFont="1" applyBorder="1" applyAlignment="1">
      <alignment horizontal="left" wrapText="1"/>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5" xfId="0" applyFont="1" applyBorder="1" applyAlignment="1">
      <alignment horizontal="left" vertical="top" wrapText="1"/>
    </xf>
    <xf numFmtId="0" fontId="0" fillId="0" borderId="4" xfId="0" applyBorder="1" applyAlignment="1">
      <alignment horizontal="left" wrapText="1"/>
    </xf>
    <xf numFmtId="0" fontId="0" fillId="0" borderId="3" xfId="0" applyBorder="1" applyAlignment="1">
      <alignment horizontal="left"/>
    </xf>
    <xf numFmtId="0" fontId="0" fillId="0" borderId="4" xfId="0" applyBorder="1" applyAlignment="1">
      <alignment horizontal="left"/>
    </xf>
    <xf numFmtId="0" fontId="0" fillId="0" borderId="5" xfId="0" applyBorder="1" applyAlignment="1">
      <alignment horizontal="left"/>
    </xf>
    <xf numFmtId="14" fontId="9" fillId="0" borderId="7" xfId="0" applyNumberFormat="1" applyFont="1" applyBorder="1" applyAlignment="1">
      <alignment horizontal="left" vertical="top"/>
    </xf>
    <xf numFmtId="14" fontId="9" fillId="0" borderId="8" xfId="0" applyNumberFormat="1" applyFont="1" applyBorder="1" applyAlignment="1">
      <alignment horizontal="left" vertical="top"/>
    </xf>
    <xf numFmtId="0" fontId="0" fillId="0" borderId="12" xfId="0" applyBorder="1" applyAlignment="1">
      <alignment horizontal="center"/>
    </xf>
    <xf numFmtId="0" fontId="0" fillId="0" borderId="13" xfId="0" applyBorder="1" applyAlignment="1">
      <alignment horizontal="center"/>
    </xf>
    <xf numFmtId="0" fontId="0" fillId="0" borderId="6" xfId="0" applyBorder="1" applyAlignment="1">
      <alignment horizontal="center" vertical="top" wrapText="1"/>
    </xf>
    <xf numFmtId="0" fontId="0" fillId="0" borderId="7" xfId="0" applyBorder="1" applyAlignment="1">
      <alignment horizontal="center" vertical="top" wrapText="1"/>
    </xf>
    <xf numFmtId="0" fontId="0" fillId="0" borderId="8" xfId="0" applyBorder="1" applyAlignment="1">
      <alignment horizontal="center" vertical="top" wrapText="1"/>
    </xf>
    <xf numFmtId="0" fontId="0" fillId="0" borderId="9" xfId="0" applyBorder="1" applyAlignment="1">
      <alignment horizontal="center" vertical="top" wrapText="1"/>
    </xf>
    <xf numFmtId="0" fontId="0" fillId="0" borderId="0" xfId="0" applyAlignment="1">
      <alignment horizontal="center" vertical="top" wrapText="1"/>
    </xf>
    <xf numFmtId="0" fontId="0" fillId="0" borderId="10" xfId="0" applyBorder="1" applyAlignment="1">
      <alignment horizontal="center" vertical="top" wrapText="1"/>
    </xf>
    <xf numFmtId="0" fontId="0" fillId="0" borderId="11" xfId="0" applyBorder="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0" fillId="0" borderId="9" xfId="0" applyBorder="1" applyAlignment="1">
      <alignment horizontal="left"/>
    </xf>
    <xf numFmtId="14" fontId="0" fillId="0" borderId="3" xfId="0" applyNumberFormat="1" applyBorder="1" applyAlignment="1">
      <alignment horizontal="left" vertical="top"/>
    </xf>
    <xf numFmtId="0" fontId="2" fillId="4" borderId="0" xfId="0" applyFont="1" applyFill="1" applyAlignment="1">
      <alignment horizontal="left" vertical="center"/>
    </xf>
    <xf numFmtId="0" fontId="2" fillId="4" borderId="10" xfId="0" applyFont="1" applyFill="1" applyBorder="1" applyAlignment="1">
      <alignment horizontal="left" vertical="center"/>
    </xf>
  </cellXfs>
  <cellStyles count="4">
    <cellStyle name="Prozent" xfId="2" builtinId="5"/>
    <cellStyle name="Standard" xfId="0" builtinId="0"/>
    <cellStyle name="Währung" xfId="1" builtinId="4"/>
    <cellStyle name="Währung 2" xfId="3" xr:uid="{50DF834A-85E4-4074-A82A-B95E0F1EC2E8}"/>
  </cellStyles>
  <dxfs count="0"/>
  <tableStyles count="0" defaultTableStyle="TableStyleMedium2" defaultPivotStyle="PivotStyleLight16"/>
  <colors>
    <mruColors>
      <color rgb="FF28A2B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190501</xdr:colOff>
      <xdr:row>4</xdr:row>
      <xdr:rowOff>6350</xdr:rowOff>
    </xdr:from>
    <xdr:to>
      <xdr:col>2</xdr:col>
      <xdr:colOff>241300</xdr:colOff>
      <xdr:row>5</xdr:row>
      <xdr:rowOff>15697</xdr:rowOff>
    </xdr:to>
    <xdr:pic>
      <xdr:nvPicPr>
        <xdr:cNvPr id="2" name="Grafik 1">
          <a:extLst>
            <a:ext uri="{FF2B5EF4-FFF2-40B4-BE49-F238E27FC236}">
              <a16:creationId xmlns:a16="http://schemas.microsoft.com/office/drawing/2014/main" id="{1F265343-6AA5-F562-C1A2-CF204ECA967B}"/>
            </a:ext>
          </a:extLst>
        </xdr:cNvPr>
        <xdr:cNvPicPr>
          <a:picLocks noChangeAspect="1"/>
        </xdr:cNvPicPr>
      </xdr:nvPicPr>
      <xdr:blipFill>
        <a:blip xmlns:r="http://schemas.openxmlformats.org/officeDocument/2006/relationships" r:embed="rId1"/>
        <a:stretch>
          <a:fillRect/>
        </a:stretch>
      </xdr:blipFill>
      <xdr:spPr>
        <a:xfrm>
          <a:off x="190501" y="1219200"/>
          <a:ext cx="3282949" cy="20222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190501</xdr:colOff>
      <xdr:row>4</xdr:row>
      <xdr:rowOff>6350</xdr:rowOff>
    </xdr:from>
    <xdr:to>
      <xdr:col>2</xdr:col>
      <xdr:colOff>241300</xdr:colOff>
      <xdr:row>5</xdr:row>
      <xdr:rowOff>15697</xdr:rowOff>
    </xdr:to>
    <xdr:pic>
      <xdr:nvPicPr>
        <xdr:cNvPr id="2" name="Grafik 1">
          <a:extLst>
            <a:ext uri="{FF2B5EF4-FFF2-40B4-BE49-F238E27FC236}">
              <a16:creationId xmlns:a16="http://schemas.microsoft.com/office/drawing/2014/main" id="{F1D4832E-8EE7-4299-947E-0AF8197E8424}"/>
            </a:ext>
          </a:extLst>
        </xdr:cNvPr>
        <xdr:cNvPicPr>
          <a:picLocks noChangeAspect="1"/>
        </xdr:cNvPicPr>
      </xdr:nvPicPr>
      <xdr:blipFill>
        <a:blip xmlns:r="http://schemas.openxmlformats.org/officeDocument/2006/relationships" r:embed="rId1"/>
        <a:stretch>
          <a:fillRect/>
        </a:stretch>
      </xdr:blipFill>
      <xdr:spPr>
        <a:xfrm>
          <a:off x="190501" y="1063625"/>
          <a:ext cx="3279774" cy="2019122"/>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171FA-F44A-4A1A-92F6-10624D2264F2}">
  <dimension ref="A1:L60"/>
  <sheetViews>
    <sheetView tabSelected="1" zoomScale="150" zoomScaleNormal="150" workbookViewId="0">
      <selection activeCell="A24" sqref="A24:K24"/>
    </sheetView>
  </sheetViews>
  <sheetFormatPr baseColWidth="10" defaultColWidth="10.85546875" defaultRowHeight="15" x14ac:dyDescent="0.25"/>
  <cols>
    <col min="1" max="1" width="37.5703125" customWidth="1"/>
  </cols>
  <sheetData>
    <row r="1" spans="1:12" x14ac:dyDescent="0.25">
      <c r="A1" s="101"/>
    </row>
    <row r="2" spans="1:12" ht="62.25" customHeight="1" x14ac:dyDescent="0.25">
      <c r="A2" s="111" t="s">
        <v>95</v>
      </c>
      <c r="B2" s="111"/>
      <c r="C2" s="111"/>
      <c r="D2" s="111"/>
      <c r="E2" s="111"/>
      <c r="F2" s="111"/>
      <c r="G2" s="111"/>
      <c r="H2" s="111"/>
      <c r="I2" s="111"/>
      <c r="J2" s="111"/>
      <c r="K2" s="111"/>
      <c r="L2" s="111"/>
    </row>
    <row r="3" spans="1:12" ht="17.25" customHeight="1" x14ac:dyDescent="0.25">
      <c r="A3" s="111" t="s">
        <v>75</v>
      </c>
      <c r="B3" s="111"/>
      <c r="C3" s="111"/>
      <c r="D3" s="111"/>
      <c r="E3" s="111"/>
      <c r="F3" s="111"/>
      <c r="G3" s="111"/>
      <c r="H3" s="111"/>
      <c r="I3" s="111"/>
      <c r="J3" s="111"/>
      <c r="K3" s="111"/>
      <c r="L3" s="111"/>
    </row>
    <row r="4" spans="1:12" ht="16.5" customHeight="1" x14ac:dyDescent="0.25">
      <c r="A4" s="111" t="s">
        <v>76</v>
      </c>
      <c r="B4" s="111"/>
      <c r="C4" s="111"/>
      <c r="D4" s="111"/>
      <c r="E4" s="111"/>
      <c r="F4" s="111"/>
      <c r="G4" s="111"/>
      <c r="H4" s="111"/>
      <c r="I4" s="111"/>
      <c r="J4" s="111"/>
      <c r="K4" s="111"/>
      <c r="L4" s="111"/>
    </row>
    <row r="5" spans="1:12" ht="158.25" customHeight="1" x14ac:dyDescent="0.25">
      <c r="A5" s="100"/>
      <c r="B5" s="100"/>
      <c r="C5" s="100"/>
      <c r="D5" s="100"/>
      <c r="E5" s="100"/>
      <c r="F5" s="100"/>
      <c r="G5" s="100"/>
      <c r="H5" s="100"/>
      <c r="I5" s="100"/>
      <c r="J5" s="100"/>
      <c r="K5" s="100"/>
      <c r="L5" s="100"/>
    </row>
    <row r="6" spans="1:12" x14ac:dyDescent="0.25">
      <c r="A6" s="112" t="s">
        <v>77</v>
      </c>
      <c r="B6" s="112"/>
      <c r="C6" s="112"/>
      <c r="D6" s="112"/>
      <c r="E6" s="112"/>
      <c r="F6" s="112"/>
      <c r="G6" s="112"/>
      <c r="H6" s="112"/>
      <c r="I6" s="112"/>
      <c r="J6" s="112"/>
      <c r="K6" s="112"/>
      <c r="L6" s="112"/>
    </row>
    <row r="7" spans="1:12" x14ac:dyDescent="0.25">
      <c r="A7" s="112"/>
      <c r="B7" s="112"/>
      <c r="C7" s="112"/>
      <c r="D7" s="112"/>
      <c r="E7" s="112"/>
      <c r="F7" s="112"/>
      <c r="G7" s="112"/>
      <c r="H7" s="112"/>
      <c r="I7" s="112"/>
      <c r="J7" s="112"/>
      <c r="K7" s="112"/>
      <c r="L7" s="112"/>
    </row>
    <row r="8" spans="1:12" ht="26.25" x14ac:dyDescent="0.4">
      <c r="A8" s="106" t="s">
        <v>5</v>
      </c>
      <c r="B8" s="107"/>
      <c r="C8" s="107"/>
      <c r="D8" s="107"/>
      <c r="E8" s="107"/>
      <c r="F8" s="107"/>
      <c r="G8" s="107"/>
      <c r="H8" s="107"/>
      <c r="I8" s="107"/>
      <c r="J8" s="107"/>
      <c r="K8" s="108"/>
    </row>
    <row r="9" spans="1:12" x14ac:dyDescent="0.25">
      <c r="A9" s="5"/>
      <c r="K9" s="6"/>
    </row>
    <row r="10" spans="1:12" x14ac:dyDescent="0.25">
      <c r="A10" s="113"/>
      <c r="B10" s="114"/>
      <c r="C10" s="114"/>
      <c r="D10" s="114"/>
      <c r="E10" s="114"/>
      <c r="F10" s="114"/>
      <c r="G10" s="114"/>
      <c r="H10" s="114"/>
      <c r="I10" s="114"/>
      <c r="J10" s="114"/>
      <c r="K10" s="115"/>
    </row>
    <row r="11" spans="1:12" x14ac:dyDescent="0.25">
      <c r="A11" s="8"/>
      <c r="E11" s="28"/>
      <c r="K11" s="6"/>
    </row>
    <row r="12" spans="1:12" x14ac:dyDescent="0.25">
      <c r="A12" s="8"/>
      <c r="E12" s="30"/>
      <c r="G12" s="3"/>
      <c r="K12" s="6"/>
    </row>
    <row r="13" spans="1:12" x14ac:dyDescent="0.25">
      <c r="A13" s="8"/>
      <c r="E13" s="9"/>
      <c r="G13" s="4"/>
      <c r="K13" s="6"/>
    </row>
    <row r="14" spans="1:12" x14ac:dyDescent="0.25">
      <c r="A14" s="8"/>
      <c r="K14" s="6"/>
    </row>
    <row r="15" spans="1:12" x14ac:dyDescent="0.25">
      <c r="A15" s="7" t="s">
        <v>6</v>
      </c>
      <c r="B15" s="11"/>
      <c r="C15" s="11"/>
      <c r="D15" s="11"/>
      <c r="E15" s="11"/>
      <c r="K15" s="6"/>
    </row>
    <row r="16" spans="1:12" x14ac:dyDescent="0.25">
      <c r="A16" s="8"/>
      <c r="K16" s="6"/>
    </row>
    <row r="17" spans="1:11" x14ac:dyDescent="0.25">
      <c r="A17" s="8"/>
      <c r="E17" s="29"/>
      <c r="G17" s="4"/>
      <c r="K17" s="6"/>
    </row>
    <row r="18" spans="1:11" x14ac:dyDescent="0.25">
      <c r="A18" s="8"/>
      <c r="E18" s="29"/>
      <c r="G18" s="4"/>
      <c r="K18" s="6"/>
    </row>
    <row r="19" spans="1:11" x14ac:dyDescent="0.25">
      <c r="A19" s="8"/>
      <c r="K19" s="6"/>
    </row>
    <row r="20" spans="1:11" x14ac:dyDescent="0.25">
      <c r="A20" s="8"/>
      <c r="K20" s="6"/>
    </row>
    <row r="21" spans="1:11" x14ac:dyDescent="0.25">
      <c r="A21" s="8"/>
      <c r="K21" s="6"/>
    </row>
    <row r="22" spans="1:11" x14ac:dyDescent="0.25">
      <c r="A22" s="12"/>
      <c r="B22" s="13"/>
      <c r="C22" s="13"/>
      <c r="D22" s="13"/>
      <c r="E22" s="13"/>
      <c r="F22" s="13"/>
      <c r="G22" s="13"/>
      <c r="H22" s="13"/>
      <c r="I22" s="13"/>
      <c r="J22" s="13"/>
      <c r="K22" s="14"/>
    </row>
    <row r="24" spans="1:11" x14ac:dyDescent="0.25">
      <c r="A24" s="113" t="s">
        <v>8</v>
      </c>
      <c r="B24" s="114"/>
      <c r="C24" s="114"/>
      <c r="D24" s="114"/>
      <c r="E24" s="114"/>
      <c r="F24" s="114"/>
      <c r="G24" s="114"/>
      <c r="H24" s="114"/>
      <c r="I24" s="114"/>
      <c r="J24" s="114"/>
      <c r="K24" s="115"/>
    </row>
    <row r="26" spans="1:11" ht="26.25" x14ac:dyDescent="0.4">
      <c r="A26" s="106" t="s">
        <v>8</v>
      </c>
      <c r="B26" s="107"/>
      <c r="C26" s="107"/>
      <c r="D26" s="107"/>
      <c r="E26" s="107"/>
      <c r="F26" s="107"/>
      <c r="G26" s="107"/>
      <c r="H26" s="107"/>
      <c r="I26" s="107"/>
      <c r="J26" s="107"/>
      <c r="K26" s="108"/>
    </row>
    <row r="27" spans="1:11" x14ac:dyDescent="0.25">
      <c r="A27" s="8"/>
      <c r="K27" s="6"/>
    </row>
    <row r="28" spans="1:11" x14ac:dyDescent="0.25">
      <c r="A28" s="109" t="s">
        <v>9</v>
      </c>
      <c r="B28" s="109"/>
      <c r="C28" s="109"/>
      <c r="D28" s="109"/>
      <c r="E28" s="109"/>
      <c r="F28" s="109"/>
      <c r="G28" s="109"/>
      <c r="H28" s="109"/>
      <c r="I28" s="109"/>
      <c r="J28" s="109"/>
      <c r="K28" s="110"/>
    </row>
    <row r="29" spans="1:11" x14ac:dyDescent="0.25">
      <c r="A29" s="2" t="s">
        <v>49</v>
      </c>
      <c r="B29" s="2"/>
      <c r="C29" s="2"/>
      <c r="D29" s="2"/>
      <c r="E29" s="2"/>
      <c r="F29" s="15"/>
      <c r="G29" s="2"/>
      <c r="H29" s="16"/>
      <c r="I29" s="8"/>
      <c r="K29" s="6"/>
    </row>
    <row r="30" spans="1:11" x14ac:dyDescent="0.25">
      <c r="A30" s="2"/>
      <c r="B30" s="2"/>
      <c r="C30" s="2"/>
      <c r="D30" s="2"/>
      <c r="E30" s="2"/>
      <c r="F30" s="15"/>
      <c r="G30" s="2"/>
      <c r="H30" s="16"/>
      <c r="I30" s="8"/>
      <c r="K30" s="6"/>
    </row>
    <row r="31" spans="1:11" x14ac:dyDescent="0.25">
      <c r="A31" s="2"/>
      <c r="B31" s="2"/>
      <c r="C31" s="2"/>
      <c r="D31" s="2"/>
      <c r="E31" s="2"/>
      <c r="F31" s="15"/>
      <c r="G31" s="2"/>
      <c r="H31" s="16"/>
      <c r="I31" s="8"/>
      <c r="K31" s="6"/>
    </row>
    <row r="32" spans="1:11" x14ac:dyDescent="0.25">
      <c r="A32" s="2"/>
      <c r="B32" s="2"/>
      <c r="C32" s="2"/>
      <c r="D32" s="2"/>
      <c r="E32" s="2"/>
      <c r="F32" s="15"/>
      <c r="G32" s="2"/>
      <c r="H32" s="16"/>
      <c r="I32" s="8"/>
      <c r="K32" s="6"/>
    </row>
    <row r="33" spans="1:11" x14ac:dyDescent="0.25">
      <c r="A33" s="2"/>
      <c r="B33" s="2"/>
      <c r="C33" s="2"/>
      <c r="D33" s="2"/>
      <c r="E33" s="2"/>
      <c r="F33" s="15"/>
      <c r="G33" s="2"/>
      <c r="H33" s="16"/>
      <c r="I33" s="8"/>
      <c r="K33" s="6"/>
    </row>
    <row r="34" spans="1:11" x14ac:dyDescent="0.25">
      <c r="A34" s="2"/>
      <c r="B34" s="2"/>
      <c r="C34" s="2"/>
      <c r="D34" s="2"/>
      <c r="E34" s="2"/>
      <c r="F34" s="15"/>
      <c r="G34" s="2"/>
      <c r="H34" s="16"/>
      <c r="I34" s="8"/>
      <c r="K34" s="6"/>
    </row>
    <row r="35" spans="1:11" x14ac:dyDescent="0.25">
      <c r="A35" s="2"/>
      <c r="B35" s="2"/>
      <c r="C35" s="2"/>
      <c r="D35" s="2"/>
      <c r="E35" s="2"/>
      <c r="F35" s="2"/>
      <c r="G35" s="2"/>
      <c r="H35" s="16"/>
      <c r="I35" s="8"/>
      <c r="K35" s="6"/>
    </row>
    <row r="36" spans="1:11" x14ac:dyDescent="0.25">
      <c r="A36" s="51" t="s">
        <v>10</v>
      </c>
      <c r="B36" s="52"/>
      <c r="C36" s="52"/>
      <c r="D36" s="52"/>
      <c r="E36" s="52"/>
      <c r="F36" s="52"/>
      <c r="G36" s="52"/>
      <c r="H36" s="53"/>
      <c r="I36" s="32"/>
      <c r="J36" s="54"/>
      <c r="K36" s="17">
        <f>H29</f>
        <v>0</v>
      </c>
    </row>
    <row r="37" spans="1:11" x14ac:dyDescent="0.25">
      <c r="A37" s="2"/>
      <c r="B37" s="2"/>
      <c r="C37" s="2"/>
      <c r="D37" s="2"/>
      <c r="E37" s="2"/>
      <c r="F37" s="2"/>
      <c r="G37" s="2"/>
      <c r="H37" s="18"/>
      <c r="I37" s="19"/>
      <c r="J37" s="20"/>
      <c r="K37" s="21"/>
    </row>
    <row r="38" spans="1:11" x14ac:dyDescent="0.25">
      <c r="A38" s="48" t="s">
        <v>11</v>
      </c>
      <c r="B38" s="49"/>
      <c r="C38" s="49"/>
      <c r="D38" s="49"/>
      <c r="E38" s="49"/>
      <c r="F38" s="49"/>
      <c r="G38" s="49"/>
      <c r="H38" s="49"/>
      <c r="I38" s="49"/>
      <c r="J38" s="49"/>
      <c r="K38" s="50"/>
    </row>
    <row r="39" spans="1:11" x14ac:dyDescent="0.25">
      <c r="K39" s="6"/>
    </row>
    <row r="40" spans="1:11" ht="15.75" thickBot="1" x14ac:dyDescent="0.3">
      <c r="A40" s="22" t="s">
        <v>12</v>
      </c>
      <c r="B40" s="22"/>
      <c r="C40" s="22"/>
      <c r="D40" s="22"/>
      <c r="E40" s="22"/>
      <c r="F40" s="22"/>
      <c r="G40" s="22"/>
      <c r="K40" s="6"/>
    </row>
    <row r="41" spans="1:11" x14ac:dyDescent="0.25">
      <c r="A41" t="s">
        <v>13</v>
      </c>
      <c r="D41" t="s">
        <v>14</v>
      </c>
      <c r="E41" s="36"/>
      <c r="F41" s="4"/>
      <c r="G41" s="36"/>
      <c r="K41" s="6"/>
    </row>
    <row r="42" spans="1:11" x14ac:dyDescent="0.25">
      <c r="A42" t="s">
        <v>84</v>
      </c>
      <c r="D42" s="37"/>
      <c r="E42" s="38">
        <f>2075/30</f>
        <v>69.166666666666671</v>
      </c>
      <c r="F42" s="4"/>
      <c r="G42" s="39"/>
      <c r="H42" s="13"/>
      <c r="K42" s="6"/>
    </row>
    <row r="43" spans="1:11" x14ac:dyDescent="0.25">
      <c r="D43" s="37"/>
      <c r="E43" s="38"/>
      <c r="F43" s="4"/>
      <c r="G43" s="39"/>
      <c r="H43" s="13"/>
      <c r="K43" s="6"/>
    </row>
    <row r="44" spans="1:11" x14ac:dyDescent="0.25">
      <c r="D44" t="s">
        <v>14</v>
      </c>
      <c r="E44" s="40"/>
      <c r="F44" s="4"/>
      <c r="G44" s="41"/>
      <c r="H44" s="33"/>
      <c r="I44" s="8"/>
      <c r="K44" s="6"/>
    </row>
    <row r="45" spans="1:11" x14ac:dyDescent="0.25">
      <c r="A45" t="s">
        <v>16</v>
      </c>
      <c r="B45" s="42"/>
      <c r="D45" t="s">
        <v>17</v>
      </c>
      <c r="E45" s="102"/>
      <c r="H45" s="33"/>
      <c r="I45" s="43"/>
      <c r="J45" s="10"/>
      <c r="K45" s="23"/>
    </row>
    <row r="46" spans="1:11" x14ac:dyDescent="0.25">
      <c r="K46" s="6"/>
    </row>
    <row r="47" spans="1:11" x14ac:dyDescent="0.25">
      <c r="K47" s="23"/>
    </row>
    <row r="48" spans="1:11" ht="15.75" thickBot="1" x14ac:dyDescent="0.3">
      <c r="A48" s="24" t="s">
        <v>18</v>
      </c>
      <c r="B48" s="24"/>
      <c r="C48" s="24"/>
      <c r="D48" s="22"/>
      <c r="E48" s="22"/>
      <c r="F48" s="22"/>
      <c r="G48" s="22"/>
      <c r="K48" s="6"/>
    </row>
    <row r="49" spans="1:11" x14ac:dyDescent="0.25">
      <c r="A49" t="s">
        <v>19</v>
      </c>
      <c r="D49" s="44"/>
      <c r="E49" t="s">
        <v>14</v>
      </c>
      <c r="F49" s="10"/>
      <c r="G49" s="10"/>
      <c r="H49" s="45"/>
      <c r="I49" s="8"/>
      <c r="K49" s="6"/>
    </row>
    <row r="50" spans="1:11" x14ac:dyDescent="0.25">
      <c r="A50" t="s">
        <v>20</v>
      </c>
      <c r="D50" s="46"/>
      <c r="E50" t="s">
        <v>14</v>
      </c>
      <c r="F50" s="10"/>
      <c r="G50" s="10"/>
      <c r="H50" s="45"/>
      <c r="I50" s="8"/>
      <c r="K50" s="6"/>
    </row>
    <row r="51" spans="1:11" x14ac:dyDescent="0.25">
      <c r="A51" t="s">
        <v>21</v>
      </c>
      <c r="D51" s="47"/>
      <c r="E51" t="s">
        <v>14</v>
      </c>
      <c r="F51" s="10"/>
      <c r="G51" s="10"/>
      <c r="H51" s="45"/>
      <c r="I51" s="8"/>
      <c r="K51" s="6"/>
    </row>
    <row r="52" spans="1:11" x14ac:dyDescent="0.25">
      <c r="A52" t="s">
        <v>22</v>
      </c>
      <c r="D52" s="47"/>
      <c r="F52" s="10"/>
      <c r="G52" s="10"/>
      <c r="H52" s="45"/>
      <c r="I52" s="8"/>
      <c r="K52" s="6"/>
    </row>
    <row r="53" spans="1:11" x14ac:dyDescent="0.25">
      <c r="A53" t="s">
        <v>23</v>
      </c>
      <c r="D53" s="46"/>
      <c r="E53" t="s">
        <v>14</v>
      </c>
      <c r="F53" s="10"/>
      <c r="G53" s="10"/>
      <c r="H53" s="45"/>
      <c r="I53" s="8"/>
      <c r="K53" s="6"/>
    </row>
    <row r="54" spans="1:11" x14ac:dyDescent="0.25">
      <c r="A54" t="s">
        <v>24</v>
      </c>
      <c r="D54" s="44"/>
      <c r="E54" t="s">
        <v>14</v>
      </c>
      <c r="F54" s="10"/>
      <c r="G54" s="10"/>
      <c r="H54" s="45"/>
      <c r="I54" s="43"/>
      <c r="K54" s="23"/>
    </row>
    <row r="55" spans="1:11" x14ac:dyDescent="0.25">
      <c r="H55" s="10"/>
      <c r="K55" s="6"/>
    </row>
    <row r="56" spans="1:11" x14ac:dyDescent="0.25">
      <c r="I56" s="25"/>
      <c r="J56" s="25"/>
      <c r="K56" s="26"/>
    </row>
    <row r="57" spans="1:11" x14ac:dyDescent="0.25">
      <c r="A57" s="31" t="s">
        <v>25</v>
      </c>
      <c r="B57" s="31"/>
      <c r="C57" s="31"/>
      <c r="D57" s="31"/>
      <c r="E57" s="31"/>
      <c r="F57" s="31"/>
      <c r="G57" s="31"/>
      <c r="H57" s="31"/>
      <c r="I57" s="32"/>
      <c r="J57" s="32"/>
      <c r="K57" s="27"/>
    </row>
    <row r="60" spans="1:11" x14ac:dyDescent="0.25">
      <c r="A60" s="31" t="s">
        <v>26</v>
      </c>
      <c r="B60" s="31"/>
      <c r="C60" s="31"/>
      <c r="D60" s="31"/>
      <c r="E60" s="31"/>
      <c r="F60" s="31"/>
      <c r="G60" s="31"/>
      <c r="H60" s="31"/>
      <c r="I60" s="32"/>
      <c r="J60" s="32"/>
      <c r="K60" s="27"/>
    </row>
  </sheetData>
  <mergeCells count="10">
    <mergeCell ref="A26:K26"/>
    <mergeCell ref="A28:K28"/>
    <mergeCell ref="A4:L4"/>
    <mergeCell ref="A3:L3"/>
    <mergeCell ref="A2:L2"/>
    <mergeCell ref="A6:L6"/>
    <mergeCell ref="A7:L7"/>
    <mergeCell ref="A8:K8"/>
    <mergeCell ref="A10:K10"/>
    <mergeCell ref="A24:K24"/>
  </mergeCells>
  <pageMargins left="0.7" right="0.7" top="0.78740157499999996" bottom="0.78740157499999996"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4E7938-48D0-4A06-953A-B88679C679B9}">
  <dimension ref="A2:O73"/>
  <sheetViews>
    <sheetView zoomScale="140" zoomScaleNormal="140" workbookViewId="0">
      <selection activeCell="A40" sqref="A40:K40"/>
    </sheetView>
  </sheetViews>
  <sheetFormatPr baseColWidth="10" defaultRowHeight="15" x14ac:dyDescent="0.25"/>
  <cols>
    <col min="1" max="1" width="39.140625" customWidth="1"/>
    <col min="6" max="6" width="16.28515625" customWidth="1"/>
    <col min="11" max="11" width="11.7109375" customWidth="1"/>
    <col min="12" max="12" width="13" hidden="1" customWidth="1"/>
    <col min="13" max="13" width="5" customWidth="1"/>
    <col min="14" max="14" width="11.42578125" hidden="1" customWidth="1"/>
  </cols>
  <sheetData>
    <row r="2" spans="1:12" ht="69" customHeight="1" x14ac:dyDescent="0.25">
      <c r="A2" s="111" t="s">
        <v>86</v>
      </c>
      <c r="B2" s="111"/>
      <c r="C2" s="111"/>
      <c r="D2" s="111"/>
      <c r="E2" s="111"/>
      <c r="F2" s="111"/>
      <c r="G2" s="111"/>
      <c r="H2" s="111"/>
      <c r="I2" s="111"/>
      <c r="J2" s="111"/>
      <c r="K2" s="111"/>
      <c r="L2" s="111"/>
    </row>
    <row r="4" spans="1:12" ht="18" customHeight="1" x14ac:dyDescent="0.25">
      <c r="A4" s="125" t="s">
        <v>28</v>
      </c>
      <c r="B4" s="125"/>
      <c r="C4" s="125"/>
      <c r="D4" s="125"/>
      <c r="E4" s="125"/>
      <c r="F4" s="125"/>
      <c r="G4" s="125"/>
      <c r="H4" s="125"/>
      <c r="I4" s="125"/>
      <c r="J4" s="125"/>
      <c r="K4" s="125"/>
      <c r="L4" s="125"/>
    </row>
    <row r="5" spans="1:12" x14ac:dyDescent="0.25">
      <c r="A5" s="112" t="s">
        <v>102</v>
      </c>
      <c r="B5" s="112"/>
      <c r="C5" s="112"/>
      <c r="D5" s="112"/>
      <c r="E5" s="112"/>
      <c r="F5" s="112"/>
      <c r="G5" s="112"/>
      <c r="H5" s="112"/>
      <c r="I5" s="112"/>
      <c r="J5" s="112"/>
      <c r="K5" s="112"/>
      <c r="L5" s="112"/>
    </row>
    <row r="6" spans="1:12" ht="30" customHeight="1" x14ac:dyDescent="0.25">
      <c r="A6" s="126" t="s">
        <v>103</v>
      </c>
      <c r="B6" s="112"/>
      <c r="C6" s="112"/>
      <c r="D6" s="112"/>
      <c r="E6" s="112"/>
      <c r="F6" s="112"/>
      <c r="G6" s="112"/>
      <c r="H6" s="112"/>
      <c r="I6" s="112"/>
      <c r="J6" s="112"/>
      <c r="K6" s="112"/>
      <c r="L6" s="112"/>
    </row>
    <row r="7" spans="1:12" x14ac:dyDescent="0.25">
      <c r="A7" s="112" t="s">
        <v>104</v>
      </c>
      <c r="B7" s="112"/>
      <c r="C7" s="112"/>
      <c r="D7" s="112"/>
      <c r="E7" s="112"/>
      <c r="F7" s="112"/>
      <c r="G7" s="112"/>
      <c r="H7" s="112"/>
      <c r="I7" s="112"/>
      <c r="J7" s="112"/>
      <c r="K7" s="112"/>
      <c r="L7" s="112"/>
    </row>
    <row r="8" spans="1:12" x14ac:dyDescent="0.25">
      <c r="A8" s="112"/>
      <c r="B8" s="112"/>
      <c r="C8" s="112"/>
      <c r="D8" s="112"/>
      <c r="E8" s="112"/>
      <c r="F8" s="112"/>
      <c r="G8" s="112"/>
      <c r="H8" s="112"/>
      <c r="I8" s="112"/>
      <c r="J8" s="112"/>
      <c r="K8" s="112"/>
      <c r="L8" s="112"/>
    </row>
    <row r="9" spans="1:12" x14ac:dyDescent="0.25">
      <c r="A9" s="116" t="s">
        <v>28</v>
      </c>
      <c r="B9" s="117"/>
      <c r="C9" s="117"/>
      <c r="D9" s="117"/>
      <c r="E9" s="117"/>
      <c r="F9" s="117"/>
      <c r="G9" s="117"/>
      <c r="H9" s="117"/>
      <c r="I9" s="117"/>
      <c r="J9" s="117"/>
      <c r="K9" s="118"/>
    </row>
    <row r="10" spans="1:12" x14ac:dyDescent="0.25">
      <c r="A10" s="161">
        <v>45182</v>
      </c>
      <c r="B10" s="123"/>
      <c r="C10" s="123"/>
      <c r="D10" s="123"/>
      <c r="E10" s="123"/>
      <c r="F10" s="123"/>
      <c r="G10" s="123"/>
      <c r="H10" s="123"/>
      <c r="I10" s="123"/>
      <c r="J10" s="123"/>
      <c r="K10" s="124"/>
    </row>
    <row r="11" spans="1:12" x14ac:dyDescent="0.25">
      <c r="A11" s="119"/>
      <c r="B11" s="120"/>
      <c r="C11" s="120"/>
      <c r="D11" s="120"/>
      <c r="E11" s="120"/>
      <c r="F11" s="120"/>
      <c r="G11" s="120"/>
      <c r="H11" s="120"/>
      <c r="I11" s="120"/>
      <c r="J11" s="120"/>
      <c r="K11" s="121"/>
    </row>
    <row r="13" spans="1:12" ht="26.25" x14ac:dyDescent="0.4">
      <c r="A13" s="106" t="s">
        <v>5</v>
      </c>
      <c r="B13" s="107"/>
      <c r="C13" s="107"/>
      <c r="D13" s="107"/>
      <c r="E13" s="107"/>
      <c r="F13" s="107"/>
      <c r="G13" s="107"/>
      <c r="H13" s="107"/>
      <c r="I13" s="107"/>
      <c r="J13" s="107"/>
      <c r="K13" s="108"/>
    </row>
    <row r="14" spans="1:12" x14ac:dyDescent="0.25">
      <c r="A14" s="5"/>
      <c r="K14" s="6"/>
    </row>
    <row r="15" spans="1:12" x14ac:dyDescent="0.25">
      <c r="A15" s="113" t="s">
        <v>105</v>
      </c>
      <c r="B15" s="114"/>
      <c r="C15" s="114"/>
      <c r="D15" s="114"/>
      <c r="E15" s="114"/>
      <c r="F15" s="114"/>
      <c r="G15" s="114"/>
      <c r="H15" s="114"/>
      <c r="I15" s="114"/>
      <c r="J15" s="114"/>
      <c r="K15" s="115"/>
    </row>
    <row r="16" spans="1:12" x14ac:dyDescent="0.25">
      <c r="A16" s="8"/>
      <c r="E16" s="28"/>
      <c r="K16" s="6"/>
    </row>
    <row r="17" spans="1:14" x14ac:dyDescent="0.25">
      <c r="A17" s="8" t="s">
        <v>37</v>
      </c>
      <c r="B17" s="78"/>
      <c r="C17" s="78"/>
      <c r="D17" s="78"/>
      <c r="E17" s="79">
        <v>2650</v>
      </c>
      <c r="G17" s="3"/>
      <c r="K17" s="6"/>
    </row>
    <row r="18" spans="1:14" x14ac:dyDescent="0.25">
      <c r="A18" s="77" t="s">
        <v>90</v>
      </c>
      <c r="B18" s="78"/>
      <c r="C18" s="78" t="s">
        <v>91</v>
      </c>
      <c r="D18" s="78"/>
      <c r="E18" s="80">
        <f>(2650/21)*8</f>
        <v>1009.5238095238095</v>
      </c>
      <c r="F18" s="104"/>
      <c r="G18" s="103"/>
      <c r="J18" t="s">
        <v>101</v>
      </c>
      <c r="K18" s="6"/>
    </row>
    <row r="19" spans="1:14" x14ac:dyDescent="0.25">
      <c r="A19" s="8"/>
      <c r="E19" s="9"/>
      <c r="G19" s="4"/>
      <c r="K19" s="6"/>
    </row>
    <row r="20" spans="1:14" x14ac:dyDescent="0.25">
      <c r="A20" s="8"/>
      <c r="K20" s="6"/>
    </row>
    <row r="21" spans="1:14" x14ac:dyDescent="0.25">
      <c r="A21" s="113" t="s">
        <v>106</v>
      </c>
      <c r="B21" s="114"/>
      <c r="C21" s="114"/>
      <c r="D21" s="114"/>
      <c r="E21" s="114"/>
      <c r="F21" s="114"/>
      <c r="G21" s="114"/>
      <c r="H21" s="114"/>
      <c r="I21" s="114"/>
      <c r="J21" s="114"/>
      <c r="K21" s="115"/>
    </row>
    <row r="22" spans="1:14" x14ac:dyDescent="0.25">
      <c r="A22" s="77" t="s">
        <v>40</v>
      </c>
      <c r="B22" s="56"/>
      <c r="C22" s="56"/>
      <c r="D22" s="56"/>
      <c r="E22" s="79">
        <v>6800</v>
      </c>
      <c r="G22" s="4"/>
      <c r="K22" s="6"/>
    </row>
    <row r="23" spans="1:14" x14ac:dyDescent="0.25">
      <c r="A23" s="77" t="s">
        <v>41</v>
      </c>
      <c r="B23" s="58" t="s">
        <v>43</v>
      </c>
      <c r="C23" s="56"/>
      <c r="D23" s="56"/>
      <c r="E23" s="82">
        <f>(6800/90)</f>
        <v>75.555555555555557</v>
      </c>
      <c r="G23" s="4"/>
      <c r="K23" s="6"/>
    </row>
    <row r="24" spans="1:14" x14ac:dyDescent="0.25">
      <c r="A24" s="77" t="s">
        <v>42</v>
      </c>
      <c r="B24" s="56"/>
      <c r="C24" s="56"/>
      <c r="D24" s="56"/>
      <c r="E24" s="73">
        <v>-13</v>
      </c>
      <c r="G24" s="4"/>
      <c r="J24" t="s">
        <v>65</v>
      </c>
      <c r="K24" s="6"/>
    </row>
    <row r="25" spans="1:14" x14ac:dyDescent="0.25">
      <c r="A25" s="77" t="s">
        <v>92</v>
      </c>
      <c r="B25" s="78"/>
      <c r="C25" s="78"/>
      <c r="D25" s="78"/>
      <c r="E25" s="83">
        <f>SUM(E23:E24)</f>
        <v>62.555555555555557</v>
      </c>
      <c r="G25" s="4"/>
      <c r="K25" s="6"/>
    </row>
    <row r="26" spans="1:14" x14ac:dyDescent="0.25">
      <c r="A26" s="77" t="s">
        <v>92</v>
      </c>
      <c r="B26" s="56" t="s">
        <v>47</v>
      </c>
      <c r="C26" s="56"/>
      <c r="D26" s="56"/>
      <c r="E26" s="84">
        <f>E25*18</f>
        <v>1126</v>
      </c>
      <c r="G26" s="4"/>
      <c r="K26" s="6"/>
    </row>
    <row r="27" spans="1:14" x14ac:dyDescent="0.25">
      <c r="A27" s="8"/>
      <c r="K27" s="6"/>
    </row>
    <row r="28" spans="1:14" x14ac:dyDescent="0.25">
      <c r="A28" s="8"/>
      <c r="K28" s="6"/>
    </row>
    <row r="29" spans="1:14" x14ac:dyDescent="0.25">
      <c r="A29" s="7" t="s">
        <v>6</v>
      </c>
      <c r="B29" s="11"/>
      <c r="C29" s="11"/>
      <c r="D29" s="11"/>
      <c r="E29" s="11"/>
      <c r="K29" s="6"/>
    </row>
    <row r="30" spans="1:14" x14ac:dyDescent="0.25">
      <c r="A30" s="8"/>
      <c r="K30" s="6"/>
    </row>
    <row r="31" spans="1:14" x14ac:dyDescent="0.25">
      <c r="A31" s="77" t="s">
        <v>87</v>
      </c>
      <c r="B31" s="56" t="s">
        <v>45</v>
      </c>
      <c r="C31" s="56"/>
      <c r="D31" s="56"/>
      <c r="E31" s="90">
        <f>(4837.5/30) *12</f>
        <v>1935</v>
      </c>
      <c r="F31" s="105" t="s">
        <v>97</v>
      </c>
      <c r="G31" s="4"/>
      <c r="H31" s="151" t="s">
        <v>98</v>
      </c>
      <c r="I31" s="152"/>
      <c r="J31" s="152"/>
      <c r="K31" s="152"/>
      <c r="L31" s="152"/>
      <c r="M31" s="152"/>
      <c r="N31" s="153"/>
    </row>
    <row r="32" spans="1:14" x14ac:dyDescent="0.25">
      <c r="A32" s="77" t="s">
        <v>88</v>
      </c>
      <c r="B32" s="56" t="s">
        <v>46</v>
      </c>
      <c r="C32" s="56"/>
      <c r="D32" s="56"/>
      <c r="E32" s="90">
        <f>(7050/30)*12</f>
        <v>2820</v>
      </c>
      <c r="F32" s="105" t="s">
        <v>96</v>
      </c>
      <c r="G32" s="4"/>
      <c r="H32" s="154"/>
      <c r="I32" s="155"/>
      <c r="J32" s="155"/>
      <c r="K32" s="155"/>
      <c r="L32" s="155"/>
      <c r="M32" s="155"/>
      <c r="N32" s="156"/>
    </row>
    <row r="33" spans="1:14" x14ac:dyDescent="0.25">
      <c r="A33" s="8"/>
      <c r="H33" s="154"/>
      <c r="I33" s="155"/>
      <c r="J33" s="155"/>
      <c r="K33" s="155"/>
      <c r="L33" s="155"/>
      <c r="M33" s="155"/>
      <c r="N33" s="156"/>
    </row>
    <row r="34" spans="1:14" x14ac:dyDescent="0.25">
      <c r="A34" s="8"/>
      <c r="H34" s="157"/>
      <c r="I34" s="158"/>
      <c r="J34" s="158"/>
      <c r="K34" s="158"/>
      <c r="L34" s="158"/>
      <c r="M34" s="158"/>
      <c r="N34" s="159"/>
    </row>
    <row r="35" spans="1:14" x14ac:dyDescent="0.25">
      <c r="A35" s="8"/>
      <c r="I35" t="s">
        <v>65</v>
      </c>
      <c r="K35" s="6"/>
    </row>
    <row r="36" spans="1:14" x14ac:dyDescent="0.25">
      <c r="A36" s="12"/>
      <c r="B36" s="13"/>
      <c r="C36" s="13"/>
      <c r="D36" s="13"/>
      <c r="E36" s="13"/>
      <c r="F36" s="13"/>
      <c r="G36" s="13"/>
      <c r="H36" s="13"/>
      <c r="I36" s="13"/>
      <c r="J36" s="13"/>
      <c r="K36" s="14"/>
    </row>
    <row r="38" spans="1:14" x14ac:dyDescent="0.25">
      <c r="A38" s="113" t="s">
        <v>107</v>
      </c>
      <c r="B38" s="114"/>
      <c r="C38" s="114"/>
      <c r="D38" s="114"/>
      <c r="E38" s="114"/>
      <c r="F38" s="114"/>
      <c r="G38" s="114"/>
      <c r="H38" s="114"/>
      <c r="I38" s="114"/>
      <c r="J38" s="114"/>
      <c r="K38" s="115"/>
    </row>
    <row r="40" spans="1:14" ht="26.25" x14ac:dyDescent="0.4">
      <c r="A40" s="106" t="s">
        <v>8</v>
      </c>
      <c r="B40" s="107"/>
      <c r="C40" s="107"/>
      <c r="D40" s="107"/>
      <c r="E40" s="107"/>
      <c r="F40" s="107"/>
      <c r="G40" s="107"/>
      <c r="H40" s="107"/>
      <c r="I40" s="107"/>
      <c r="J40" s="107"/>
      <c r="K40" s="108"/>
    </row>
    <row r="41" spans="1:14" x14ac:dyDescent="0.25">
      <c r="A41" s="8"/>
      <c r="K41" s="6"/>
    </row>
    <row r="42" spans="1:14" x14ac:dyDescent="0.25">
      <c r="A42" s="109" t="s">
        <v>9</v>
      </c>
      <c r="B42" s="109"/>
      <c r="C42" s="109"/>
      <c r="D42" s="109"/>
      <c r="E42" s="109"/>
      <c r="F42" s="109"/>
      <c r="G42" s="109"/>
      <c r="H42" s="109"/>
      <c r="I42" s="109"/>
      <c r="J42" s="109"/>
      <c r="K42" s="110"/>
    </row>
    <row r="43" spans="1:14" x14ac:dyDescent="0.25">
      <c r="A43" s="74" t="s">
        <v>49</v>
      </c>
      <c r="B43" s="59"/>
      <c r="C43" s="59"/>
      <c r="D43" s="59"/>
      <c r="E43" s="59"/>
      <c r="F43" s="60"/>
      <c r="G43" s="59"/>
      <c r="H43" s="76">
        <f>E18</f>
        <v>1009.5238095238095</v>
      </c>
      <c r="I43" s="8"/>
      <c r="K43" s="6"/>
    </row>
    <row r="44" spans="1:14" x14ac:dyDescent="0.25">
      <c r="A44" s="74" t="s">
        <v>50</v>
      </c>
      <c r="B44" s="2" t="s">
        <v>99</v>
      </c>
      <c r="C44" s="59"/>
      <c r="D44" s="59"/>
      <c r="E44" s="59"/>
      <c r="F44" s="60"/>
      <c r="G44" s="59"/>
      <c r="H44" s="76">
        <f>E26</f>
        <v>1126</v>
      </c>
      <c r="I44" s="8"/>
      <c r="K44" s="6"/>
    </row>
    <row r="45" spans="1:14" x14ac:dyDescent="0.25">
      <c r="A45" s="2"/>
      <c r="B45" s="2"/>
      <c r="C45" s="2"/>
      <c r="D45" s="2"/>
      <c r="E45" s="2"/>
      <c r="F45" s="15"/>
      <c r="G45" s="2"/>
      <c r="H45" s="16"/>
      <c r="I45" s="8"/>
      <c r="K45" s="6"/>
    </row>
    <row r="46" spans="1:14" x14ac:dyDescent="0.25">
      <c r="A46" s="2"/>
      <c r="B46" s="2"/>
      <c r="C46" s="2"/>
      <c r="D46" s="2"/>
      <c r="E46" s="2"/>
      <c r="F46" s="15"/>
      <c r="G46" s="2"/>
      <c r="H46" s="16"/>
      <c r="I46" s="8"/>
      <c r="K46" s="6"/>
    </row>
    <row r="47" spans="1:14" x14ac:dyDescent="0.25">
      <c r="A47" s="2"/>
      <c r="B47" s="2"/>
      <c r="C47" s="2"/>
      <c r="D47" s="2"/>
      <c r="E47" s="2"/>
      <c r="F47" s="15"/>
      <c r="G47" s="2"/>
      <c r="H47" s="16"/>
      <c r="I47" s="8"/>
      <c r="K47" s="6"/>
    </row>
    <row r="48" spans="1:14" x14ac:dyDescent="0.25">
      <c r="A48" s="2"/>
      <c r="B48" s="2"/>
      <c r="C48" s="2"/>
      <c r="D48" s="2"/>
      <c r="E48" s="2"/>
      <c r="F48" s="15"/>
      <c r="G48" s="2"/>
      <c r="H48" s="16"/>
      <c r="I48" s="8"/>
      <c r="K48" s="6"/>
    </row>
    <row r="49" spans="1:15" x14ac:dyDescent="0.25">
      <c r="A49" s="2"/>
      <c r="B49" s="2"/>
      <c r="C49" s="2"/>
      <c r="D49" s="2"/>
      <c r="E49" s="2"/>
      <c r="F49" s="2"/>
      <c r="G49" s="2"/>
      <c r="H49" s="16"/>
      <c r="I49" s="8"/>
      <c r="K49" s="6"/>
    </row>
    <row r="50" spans="1:15" x14ac:dyDescent="0.25">
      <c r="A50" s="51" t="s">
        <v>10</v>
      </c>
      <c r="B50" s="52"/>
      <c r="C50" s="52"/>
      <c r="D50" s="52"/>
      <c r="E50" s="52"/>
      <c r="F50" s="52"/>
      <c r="G50" s="52"/>
      <c r="H50" s="53"/>
      <c r="I50" s="32"/>
      <c r="J50" s="54"/>
      <c r="K50" s="17">
        <f>H43+H44</f>
        <v>2135.5238095238096</v>
      </c>
    </row>
    <row r="51" spans="1:15" x14ac:dyDescent="0.25">
      <c r="A51" s="2"/>
      <c r="B51" s="2"/>
      <c r="C51" s="2"/>
      <c r="D51" s="2"/>
      <c r="E51" s="2"/>
      <c r="F51" s="2"/>
      <c r="G51" s="2"/>
      <c r="H51" s="18"/>
      <c r="I51" s="19"/>
      <c r="J51" s="20"/>
      <c r="K51" s="21"/>
    </row>
    <row r="52" spans="1:15" x14ac:dyDescent="0.25">
      <c r="A52" s="48" t="s">
        <v>11</v>
      </c>
      <c r="B52" s="49"/>
      <c r="C52" s="49"/>
      <c r="D52" s="49"/>
      <c r="E52" s="49"/>
      <c r="F52" s="49"/>
      <c r="G52" s="49"/>
      <c r="H52" s="49"/>
      <c r="I52" s="49"/>
      <c r="J52" s="49"/>
      <c r="K52" s="50"/>
    </row>
    <row r="53" spans="1:15" x14ac:dyDescent="0.25">
      <c r="K53" s="6"/>
    </row>
    <row r="54" spans="1:15" ht="15.75" thickBot="1" x14ac:dyDescent="0.3">
      <c r="A54" s="22" t="s">
        <v>12</v>
      </c>
      <c r="B54" s="22"/>
      <c r="C54" s="22"/>
      <c r="D54" s="22"/>
      <c r="E54" s="22"/>
      <c r="F54" s="22"/>
      <c r="G54" s="22"/>
      <c r="K54" s="6"/>
    </row>
    <row r="55" spans="1:15" x14ac:dyDescent="0.25">
      <c r="A55" t="s">
        <v>13</v>
      </c>
      <c r="D55" t="s">
        <v>14</v>
      </c>
      <c r="E55" s="92">
        <f>H43</f>
        <v>1009.5238095238095</v>
      </c>
      <c r="F55" s="69"/>
      <c r="G55" s="68"/>
      <c r="H55" s="56"/>
      <c r="K55" s="6"/>
    </row>
    <row r="56" spans="1:15" x14ac:dyDescent="0.25">
      <c r="D56" s="37" t="s">
        <v>15</v>
      </c>
      <c r="E56" s="93">
        <v>-200</v>
      </c>
      <c r="F56" s="69"/>
      <c r="G56" s="70"/>
      <c r="H56" s="71"/>
      <c r="I56" s="55"/>
      <c r="K56" s="6"/>
    </row>
    <row r="57" spans="1:15" x14ac:dyDescent="0.25">
      <c r="D57" t="s">
        <v>14</v>
      </c>
      <c r="E57" s="94">
        <f>E55+E56</f>
        <v>809.52380952380952</v>
      </c>
      <c r="F57" s="69"/>
      <c r="G57" s="72"/>
      <c r="H57" s="95">
        <v>113.08</v>
      </c>
      <c r="I57" s="55"/>
      <c r="K57" s="160" t="s">
        <v>100</v>
      </c>
      <c r="L57" s="112"/>
      <c r="M57" s="112"/>
      <c r="N57" s="112"/>
      <c r="O57" s="112"/>
    </row>
    <row r="58" spans="1:15" x14ac:dyDescent="0.25">
      <c r="A58" t="s">
        <v>16</v>
      </c>
      <c r="B58" s="97">
        <v>0.08</v>
      </c>
      <c r="D58" t="s">
        <v>51</v>
      </c>
      <c r="E58" s="56"/>
      <c r="F58" s="56"/>
      <c r="G58" s="56"/>
      <c r="H58" s="95">
        <v>9.0500000000000007</v>
      </c>
      <c r="I58" s="96">
        <f>SUM(H57:H58)</f>
        <v>122.13</v>
      </c>
      <c r="K58" s="23"/>
    </row>
    <row r="59" spans="1:15" x14ac:dyDescent="0.25">
      <c r="K59" s="6"/>
    </row>
    <row r="60" spans="1:15" x14ac:dyDescent="0.25">
      <c r="K60" s="23"/>
    </row>
    <row r="61" spans="1:15" ht="15.75" thickBot="1" x14ac:dyDescent="0.3">
      <c r="A61" s="24" t="s">
        <v>18</v>
      </c>
      <c r="B61" s="24"/>
      <c r="C61" s="24"/>
      <c r="D61" s="22"/>
      <c r="E61" s="22"/>
      <c r="F61" s="22"/>
      <c r="G61" s="22"/>
      <c r="K61" s="6"/>
    </row>
    <row r="62" spans="1:15" x14ac:dyDescent="0.25">
      <c r="A62" t="s">
        <v>19</v>
      </c>
      <c r="D62" s="44">
        <v>7.2999999999999995E-2</v>
      </c>
      <c r="E62" t="s">
        <v>14</v>
      </c>
      <c r="F62" s="10">
        <f>$E$55</f>
        <v>1009.5238095238095</v>
      </c>
      <c r="G62" s="10"/>
      <c r="H62" s="45">
        <f>F62*D62</f>
        <v>73.695238095238096</v>
      </c>
      <c r="I62" s="8"/>
      <c r="K62" s="6"/>
    </row>
    <row r="63" spans="1:15" x14ac:dyDescent="0.25">
      <c r="A63" t="s">
        <v>20</v>
      </c>
      <c r="D63" s="46">
        <v>7.0000000000000001E-3</v>
      </c>
      <c r="E63" t="s">
        <v>14</v>
      </c>
      <c r="F63" s="10">
        <f t="shared" ref="F63:F67" si="0">$E$55</f>
        <v>1009.5238095238095</v>
      </c>
      <c r="G63" s="10"/>
      <c r="H63" s="45">
        <f t="shared" ref="H63:H67" si="1">F63*D63</f>
        <v>7.0666666666666664</v>
      </c>
      <c r="I63" s="8"/>
      <c r="K63" s="6"/>
    </row>
    <row r="64" spans="1:15" x14ac:dyDescent="0.25">
      <c r="A64" t="s">
        <v>21</v>
      </c>
      <c r="D64" s="47">
        <v>1.525E-2</v>
      </c>
      <c r="E64" t="s">
        <v>14</v>
      </c>
      <c r="F64" s="10">
        <f t="shared" si="0"/>
        <v>1009.5238095238095</v>
      </c>
      <c r="G64" s="10"/>
      <c r="H64" s="45">
        <f t="shared" si="1"/>
        <v>15.395238095238096</v>
      </c>
      <c r="I64" s="8"/>
      <c r="K64" s="6"/>
    </row>
    <row r="65" spans="1:11" x14ac:dyDescent="0.25">
      <c r="A65" t="s">
        <v>22</v>
      </c>
      <c r="D65" s="46">
        <v>3.5000000000000001E-3</v>
      </c>
      <c r="F65" s="10">
        <f t="shared" si="0"/>
        <v>1009.5238095238095</v>
      </c>
      <c r="G65" s="10"/>
      <c r="H65" s="98">
        <f t="shared" si="1"/>
        <v>3.5333333333333332</v>
      </c>
      <c r="I65" s="8"/>
      <c r="K65" s="6"/>
    </row>
    <row r="66" spans="1:11" x14ac:dyDescent="0.25">
      <c r="A66" t="s">
        <v>23</v>
      </c>
      <c r="D66" s="46">
        <v>9.2999999999999999E-2</v>
      </c>
      <c r="E66" t="s">
        <v>14</v>
      </c>
      <c r="F66" s="10">
        <f t="shared" si="0"/>
        <v>1009.5238095238095</v>
      </c>
      <c r="G66" s="10"/>
      <c r="H66" s="45">
        <f t="shared" si="1"/>
        <v>93.885714285714286</v>
      </c>
      <c r="I66" s="8"/>
      <c r="K66" s="6"/>
    </row>
    <row r="67" spans="1:11" x14ac:dyDescent="0.25">
      <c r="A67" t="s">
        <v>24</v>
      </c>
      <c r="D67" s="44">
        <v>1.2E-2</v>
      </c>
      <c r="E67" t="s">
        <v>14</v>
      </c>
      <c r="F67" s="10">
        <f t="shared" si="0"/>
        <v>1009.5238095238095</v>
      </c>
      <c r="G67" s="10"/>
      <c r="H67" s="45">
        <f t="shared" si="1"/>
        <v>12.114285714285714</v>
      </c>
      <c r="I67" s="43">
        <f>H62+H63+H64+H66+H67+H65</f>
        <v>205.69047619047618</v>
      </c>
      <c r="K67" s="23"/>
    </row>
    <row r="68" spans="1:11" x14ac:dyDescent="0.25">
      <c r="H68" s="10"/>
      <c r="K68" s="6"/>
    </row>
    <row r="69" spans="1:11" x14ac:dyDescent="0.25">
      <c r="I69" s="25"/>
      <c r="J69" s="25"/>
      <c r="K69" s="26"/>
    </row>
    <row r="70" spans="1:11" x14ac:dyDescent="0.25">
      <c r="A70" s="31" t="s">
        <v>25</v>
      </c>
      <c r="B70" s="31"/>
      <c r="C70" s="31"/>
      <c r="D70" s="31"/>
      <c r="E70" s="31"/>
      <c r="F70" s="31"/>
      <c r="G70" s="31"/>
      <c r="H70" s="31"/>
      <c r="I70" s="32"/>
      <c r="J70" s="32"/>
      <c r="K70" s="27">
        <f>K50-I58-I67</f>
        <v>1807.7033333333334</v>
      </c>
    </row>
    <row r="73" spans="1:11" x14ac:dyDescent="0.25">
      <c r="A73" s="31" t="s">
        <v>26</v>
      </c>
      <c r="B73" s="31"/>
      <c r="C73" s="31"/>
      <c r="D73" s="31"/>
      <c r="E73" s="31"/>
      <c r="F73" s="31"/>
      <c r="G73" s="31"/>
      <c r="H73" s="31"/>
      <c r="I73" s="32"/>
      <c r="J73" s="32"/>
      <c r="K73" s="27">
        <f>K70</f>
        <v>1807.7033333333334</v>
      </c>
    </row>
  </sheetData>
  <mergeCells count="17">
    <mergeCell ref="A21:K21"/>
    <mergeCell ref="A2:L2"/>
    <mergeCell ref="A4:L4"/>
    <mergeCell ref="A5:L5"/>
    <mergeCell ref="A6:L6"/>
    <mergeCell ref="A7:L7"/>
    <mergeCell ref="A8:L8"/>
    <mergeCell ref="A9:K9"/>
    <mergeCell ref="A10:K10"/>
    <mergeCell ref="A11:K11"/>
    <mergeCell ref="A13:K13"/>
    <mergeCell ref="A15:K15"/>
    <mergeCell ref="A38:K38"/>
    <mergeCell ref="A40:K40"/>
    <mergeCell ref="A42:K42"/>
    <mergeCell ref="H31:N34"/>
    <mergeCell ref="K57:O57"/>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29D2F1-1C6B-4FB6-912A-81A209F3B02D}">
  <dimension ref="A1:L60"/>
  <sheetViews>
    <sheetView zoomScale="150" zoomScaleNormal="150" workbookViewId="0">
      <selection activeCell="D5" sqref="D5"/>
    </sheetView>
  </sheetViews>
  <sheetFormatPr baseColWidth="10" defaultColWidth="10.85546875" defaultRowHeight="15" x14ac:dyDescent="0.25"/>
  <cols>
    <col min="1" max="1" width="37.5703125" customWidth="1"/>
    <col min="5" max="5" width="13" customWidth="1"/>
    <col min="11" max="11" width="11.7109375" customWidth="1"/>
  </cols>
  <sheetData>
    <row r="1" spans="1:12" x14ac:dyDescent="0.25">
      <c r="A1" s="101"/>
    </row>
    <row r="2" spans="1:12" ht="51" customHeight="1" x14ac:dyDescent="0.25">
      <c r="A2" s="111" t="s">
        <v>95</v>
      </c>
      <c r="B2" s="111"/>
      <c r="C2" s="111"/>
      <c r="D2" s="111"/>
      <c r="E2" s="111"/>
      <c r="F2" s="111"/>
      <c r="G2" s="111"/>
      <c r="H2" s="111"/>
      <c r="I2" s="111"/>
      <c r="J2" s="111"/>
      <c r="K2" s="111"/>
      <c r="L2" s="111"/>
    </row>
    <row r="3" spans="1:12" ht="23.25" customHeight="1" x14ac:dyDescent="0.25">
      <c r="A3" s="111" t="s">
        <v>78</v>
      </c>
      <c r="B3" s="111"/>
      <c r="C3" s="111"/>
      <c r="D3" s="111"/>
      <c r="E3" s="111"/>
      <c r="F3" s="111"/>
      <c r="G3" s="111"/>
      <c r="H3" s="111"/>
      <c r="I3" s="111"/>
      <c r="J3" s="111"/>
      <c r="K3" s="111"/>
      <c r="L3" s="111"/>
    </row>
    <row r="4" spans="1:12" ht="16.5" customHeight="1" x14ac:dyDescent="0.25">
      <c r="A4" s="111" t="s">
        <v>76</v>
      </c>
      <c r="B4" s="111"/>
      <c r="C4" s="111"/>
      <c r="D4" s="111"/>
      <c r="E4" s="111"/>
      <c r="F4" s="111"/>
      <c r="G4" s="111"/>
      <c r="H4" s="111"/>
      <c r="I4" s="111"/>
      <c r="J4" s="111"/>
      <c r="K4" s="111"/>
      <c r="L4" s="111"/>
    </row>
    <row r="5" spans="1:12" ht="158.25" customHeight="1" x14ac:dyDescent="0.25">
      <c r="A5" s="100"/>
      <c r="B5" s="100"/>
      <c r="C5" s="100"/>
      <c r="D5" s="100"/>
      <c r="E5" s="100"/>
      <c r="F5" s="100"/>
      <c r="G5" s="100"/>
      <c r="H5" s="100"/>
      <c r="I5" s="100"/>
      <c r="J5" s="100"/>
      <c r="K5" s="100"/>
      <c r="L5" s="100"/>
    </row>
    <row r="6" spans="1:12" x14ac:dyDescent="0.25">
      <c r="A6" s="112" t="s">
        <v>77</v>
      </c>
      <c r="B6" s="112"/>
      <c r="C6" s="112"/>
      <c r="D6" s="112"/>
      <c r="E6" s="112"/>
      <c r="F6" s="112"/>
      <c r="G6" s="112"/>
      <c r="H6" s="112"/>
      <c r="I6" s="112"/>
      <c r="J6" s="112"/>
      <c r="K6" s="112"/>
      <c r="L6" s="112"/>
    </row>
    <row r="7" spans="1:12" x14ac:dyDescent="0.25">
      <c r="A7" s="112"/>
      <c r="B7" s="112"/>
      <c r="C7" s="112"/>
      <c r="D7" s="112"/>
      <c r="E7" s="112"/>
      <c r="F7" s="112"/>
      <c r="G7" s="112"/>
      <c r="H7" s="112"/>
      <c r="I7" s="112"/>
      <c r="J7" s="112"/>
      <c r="K7" s="112"/>
      <c r="L7" s="112"/>
    </row>
    <row r="8" spans="1:12" ht="26.25" x14ac:dyDescent="0.4">
      <c r="A8" s="106" t="s">
        <v>5</v>
      </c>
      <c r="B8" s="107"/>
      <c r="C8" s="107"/>
      <c r="D8" s="107"/>
      <c r="E8" s="107"/>
      <c r="F8" s="107"/>
      <c r="G8" s="107"/>
      <c r="H8" s="107"/>
      <c r="I8" s="107"/>
      <c r="J8" s="107"/>
      <c r="K8" s="108"/>
    </row>
    <row r="9" spans="1:12" x14ac:dyDescent="0.25">
      <c r="A9" s="5"/>
      <c r="K9" s="6"/>
    </row>
    <row r="10" spans="1:12" x14ac:dyDescent="0.25">
      <c r="A10" s="113" t="s">
        <v>85</v>
      </c>
      <c r="B10" s="114"/>
      <c r="C10" s="114"/>
      <c r="D10" s="114"/>
      <c r="E10" s="114"/>
      <c r="F10" s="114"/>
      <c r="G10" s="114"/>
      <c r="H10" s="114"/>
      <c r="I10" s="114"/>
      <c r="J10" s="114"/>
      <c r="K10" s="115"/>
    </row>
    <row r="11" spans="1:12" x14ac:dyDescent="0.25">
      <c r="A11" s="8" t="s">
        <v>37</v>
      </c>
      <c r="E11" s="28">
        <v>2720</v>
      </c>
      <c r="K11" s="6"/>
    </row>
    <row r="12" spans="1:12" x14ac:dyDescent="0.25">
      <c r="A12" s="8" t="s">
        <v>80</v>
      </c>
      <c r="C12" t="s">
        <v>79</v>
      </c>
      <c r="E12" s="30">
        <f>(2720/20)*15</f>
        <v>2040</v>
      </c>
      <c r="G12" s="3"/>
      <c r="H12" t="s">
        <v>111</v>
      </c>
      <c r="K12" s="6"/>
    </row>
    <row r="13" spans="1:12" x14ac:dyDescent="0.25">
      <c r="A13" s="8"/>
      <c r="E13" s="9"/>
      <c r="G13" s="4"/>
      <c r="K13" s="6"/>
    </row>
    <row r="14" spans="1:12" x14ac:dyDescent="0.25">
      <c r="A14" s="8"/>
      <c r="K14" s="6"/>
    </row>
    <row r="15" spans="1:12" x14ac:dyDescent="0.25">
      <c r="A15" s="7" t="s">
        <v>6</v>
      </c>
      <c r="B15" s="11"/>
      <c r="C15" s="11"/>
      <c r="D15" s="11"/>
      <c r="E15" s="11"/>
      <c r="K15" s="6"/>
    </row>
    <row r="16" spans="1:12" x14ac:dyDescent="0.25">
      <c r="A16" s="8"/>
      <c r="K16" s="6"/>
    </row>
    <row r="17" spans="1:11" x14ac:dyDescent="0.25">
      <c r="A17" s="8" t="s">
        <v>93</v>
      </c>
      <c r="B17" t="s">
        <v>81</v>
      </c>
      <c r="E17" s="29">
        <f>(4837.5/30) *21</f>
        <v>3386.25</v>
      </c>
      <c r="G17" s="4"/>
      <c r="H17" t="s">
        <v>110</v>
      </c>
      <c r="K17" s="6"/>
    </row>
    <row r="18" spans="1:11" x14ac:dyDescent="0.25">
      <c r="A18" s="8" t="s">
        <v>94</v>
      </c>
      <c r="B18" t="s">
        <v>82</v>
      </c>
      <c r="E18" s="29">
        <f>(7050/30)*21</f>
        <v>4935</v>
      </c>
      <c r="G18" s="4"/>
      <c r="K18" s="6"/>
    </row>
    <row r="19" spans="1:11" x14ac:dyDescent="0.25">
      <c r="A19" s="8"/>
      <c r="K19" s="6"/>
    </row>
    <row r="20" spans="1:11" x14ac:dyDescent="0.25">
      <c r="A20" s="8"/>
      <c r="K20" s="6"/>
    </row>
    <row r="21" spans="1:11" x14ac:dyDescent="0.25">
      <c r="A21" s="8"/>
      <c r="K21" s="6"/>
    </row>
    <row r="22" spans="1:11" x14ac:dyDescent="0.25">
      <c r="A22" s="12"/>
      <c r="B22" s="13"/>
      <c r="C22" s="13"/>
      <c r="D22" s="13"/>
      <c r="E22" s="13"/>
      <c r="F22" s="13"/>
      <c r="G22" s="13"/>
      <c r="H22" s="13"/>
      <c r="I22" s="13"/>
      <c r="J22" s="13"/>
      <c r="K22" s="14"/>
    </row>
    <row r="24" spans="1:11" x14ac:dyDescent="0.25">
      <c r="A24" s="113" t="s">
        <v>8</v>
      </c>
      <c r="B24" s="114"/>
      <c r="C24" s="114"/>
      <c r="D24" s="114"/>
      <c r="E24" s="114"/>
      <c r="F24" s="114"/>
      <c r="G24" s="114"/>
      <c r="H24" s="114"/>
      <c r="I24" s="114"/>
      <c r="J24" s="114"/>
      <c r="K24" s="115"/>
    </row>
    <row r="26" spans="1:11" ht="26.25" x14ac:dyDescent="0.4">
      <c r="A26" s="106" t="s">
        <v>8</v>
      </c>
      <c r="B26" s="107"/>
      <c r="C26" s="107"/>
      <c r="D26" s="107"/>
      <c r="E26" s="107"/>
      <c r="F26" s="107"/>
      <c r="G26" s="107"/>
      <c r="H26" s="107"/>
      <c r="I26" s="107"/>
      <c r="J26" s="107"/>
      <c r="K26" s="108"/>
    </row>
    <row r="27" spans="1:11" x14ac:dyDescent="0.25">
      <c r="A27" s="8"/>
      <c r="K27" s="6"/>
    </row>
    <row r="28" spans="1:11" x14ac:dyDescent="0.25">
      <c r="A28" s="109" t="s">
        <v>9</v>
      </c>
      <c r="B28" s="109"/>
      <c r="C28" s="109"/>
      <c r="D28" s="109"/>
      <c r="E28" s="109"/>
      <c r="F28" s="109"/>
      <c r="G28" s="109"/>
      <c r="H28" s="109"/>
      <c r="I28" s="109"/>
      <c r="J28" s="109"/>
      <c r="K28" s="110"/>
    </row>
    <row r="29" spans="1:11" x14ac:dyDescent="0.25">
      <c r="A29" s="2" t="s">
        <v>49</v>
      </c>
      <c r="B29" s="2"/>
      <c r="C29" s="2"/>
      <c r="D29" s="2"/>
      <c r="E29" s="2"/>
      <c r="F29" s="15"/>
      <c r="G29" s="2"/>
      <c r="H29" s="16">
        <f>E12</f>
        <v>2040</v>
      </c>
      <c r="I29" s="8"/>
      <c r="K29" s="6"/>
    </row>
    <row r="30" spans="1:11" x14ac:dyDescent="0.25">
      <c r="A30" s="2" t="s">
        <v>83</v>
      </c>
      <c r="B30" s="2"/>
      <c r="C30" s="2"/>
      <c r="D30" s="2"/>
      <c r="E30" s="2"/>
      <c r="F30" s="15"/>
      <c r="G30" s="2"/>
      <c r="H30" s="16">
        <v>2800</v>
      </c>
      <c r="I30" s="8"/>
      <c r="K30" s="6"/>
    </row>
    <row r="31" spans="1:11" x14ac:dyDescent="0.25">
      <c r="A31" s="2"/>
      <c r="B31" s="2"/>
      <c r="C31" s="2"/>
      <c r="D31" s="2"/>
      <c r="E31" s="2"/>
      <c r="F31" s="15"/>
      <c r="G31" s="2"/>
      <c r="H31" s="16"/>
      <c r="I31" s="8"/>
      <c r="K31" s="6"/>
    </row>
    <row r="32" spans="1:11" x14ac:dyDescent="0.25">
      <c r="A32" s="2"/>
      <c r="B32" s="2"/>
      <c r="C32" s="2"/>
      <c r="D32" s="2"/>
      <c r="E32" s="2"/>
      <c r="F32" s="15"/>
      <c r="G32" s="2"/>
      <c r="H32" s="16"/>
      <c r="I32" s="8"/>
      <c r="K32" s="6"/>
    </row>
    <row r="33" spans="1:11" x14ac:dyDescent="0.25">
      <c r="A33" s="2"/>
      <c r="B33" s="2"/>
      <c r="C33" s="2"/>
      <c r="D33" s="2"/>
      <c r="E33" s="2"/>
      <c r="F33" s="15"/>
      <c r="G33" s="2"/>
      <c r="H33" s="16"/>
      <c r="I33" s="8"/>
      <c r="K33" s="6"/>
    </row>
    <row r="34" spans="1:11" x14ac:dyDescent="0.25">
      <c r="A34" s="2"/>
      <c r="B34" s="2"/>
      <c r="C34" s="2"/>
      <c r="D34" s="2"/>
      <c r="E34" s="2"/>
      <c r="F34" s="15"/>
      <c r="G34" s="2"/>
      <c r="H34" s="16"/>
      <c r="I34" s="8"/>
      <c r="K34" s="6"/>
    </row>
    <row r="35" spans="1:11" x14ac:dyDescent="0.25">
      <c r="A35" s="2"/>
      <c r="B35" s="2"/>
      <c r="C35" s="2"/>
      <c r="D35" s="2"/>
      <c r="E35" s="2"/>
      <c r="F35" s="2"/>
      <c r="G35" s="2"/>
      <c r="H35" s="16"/>
      <c r="I35" s="8"/>
      <c r="K35" s="6"/>
    </row>
    <row r="36" spans="1:11" x14ac:dyDescent="0.25">
      <c r="A36" s="162" t="s">
        <v>112</v>
      </c>
      <c r="B36" s="162"/>
      <c r="C36" s="162"/>
      <c r="D36" s="162"/>
      <c r="E36" s="162"/>
      <c r="F36" s="162"/>
      <c r="G36" s="162"/>
      <c r="H36" s="162"/>
      <c r="I36" s="162"/>
      <c r="J36" s="163"/>
      <c r="K36" s="17">
        <f>H29+H30</f>
        <v>4840</v>
      </c>
    </row>
    <row r="37" spans="1:11" x14ac:dyDescent="0.25">
      <c r="A37" s="2"/>
      <c r="B37" s="2"/>
      <c r="C37" s="2"/>
      <c r="D37" s="2"/>
      <c r="E37" s="2"/>
      <c r="F37" s="2"/>
      <c r="G37" s="2"/>
      <c r="H37" s="18"/>
      <c r="I37" s="19"/>
      <c r="J37" s="20"/>
      <c r="K37" s="21"/>
    </row>
    <row r="38" spans="1:11" x14ac:dyDescent="0.25">
      <c r="A38" s="48" t="s">
        <v>11</v>
      </c>
      <c r="B38" s="49"/>
      <c r="C38" s="49"/>
      <c r="D38" s="49"/>
      <c r="E38" s="49"/>
      <c r="F38" s="49"/>
      <c r="G38" s="49"/>
      <c r="H38" s="49"/>
      <c r="I38" s="49"/>
      <c r="J38" s="49"/>
      <c r="K38" s="50"/>
    </row>
    <row r="39" spans="1:11" x14ac:dyDescent="0.25">
      <c r="K39" s="6"/>
    </row>
    <row r="40" spans="1:11" ht="15.75" thickBot="1" x14ac:dyDescent="0.3">
      <c r="A40" s="22" t="s">
        <v>12</v>
      </c>
      <c r="B40" s="22"/>
      <c r="C40" s="22"/>
      <c r="D40" s="22"/>
      <c r="E40" s="22"/>
      <c r="F40" s="22"/>
      <c r="G40" s="22"/>
      <c r="K40" s="6"/>
    </row>
    <row r="41" spans="1:11" x14ac:dyDescent="0.25">
      <c r="A41" t="s">
        <v>13</v>
      </c>
      <c r="D41" t="s">
        <v>14</v>
      </c>
      <c r="E41" s="36">
        <f>K36/21</f>
        <v>230.47619047619048</v>
      </c>
      <c r="F41" s="4"/>
      <c r="G41" s="36"/>
      <c r="K41" s="6"/>
    </row>
    <row r="42" spans="1:11" x14ac:dyDescent="0.25">
      <c r="A42" t="s">
        <v>84</v>
      </c>
      <c r="D42" s="37"/>
      <c r="E42" s="38">
        <f>2075/30</f>
        <v>69.166666666666671</v>
      </c>
      <c r="F42" s="4"/>
      <c r="G42" s="39"/>
      <c r="H42" s="13"/>
      <c r="K42" s="6"/>
    </row>
    <row r="43" spans="1:11" x14ac:dyDescent="0.25">
      <c r="D43" s="37"/>
      <c r="E43" s="40">
        <f>E41-E42</f>
        <v>161.3095238095238</v>
      </c>
      <c r="F43" s="4"/>
      <c r="G43" s="39"/>
      <c r="H43" s="13"/>
      <c r="K43" s="6"/>
    </row>
    <row r="44" spans="1:11" x14ac:dyDescent="0.25">
      <c r="D44" t="s">
        <v>14</v>
      </c>
      <c r="E44">
        <v>26.88</v>
      </c>
      <c r="F44" s="4"/>
      <c r="G44" s="41"/>
      <c r="H44" s="33">
        <f>E44*21</f>
        <v>564.48</v>
      </c>
      <c r="I44" s="8"/>
      <c r="K44" s="6"/>
    </row>
    <row r="45" spans="1:11" x14ac:dyDescent="0.25">
      <c r="A45" t="s">
        <v>16</v>
      </c>
      <c r="B45" s="42"/>
      <c r="D45" t="s">
        <v>17</v>
      </c>
      <c r="E45" s="102">
        <v>1.4</v>
      </c>
      <c r="H45" s="33">
        <f>E45*21</f>
        <v>29.4</v>
      </c>
      <c r="I45" s="43">
        <f>H44+H45</f>
        <v>593.88</v>
      </c>
      <c r="J45" s="10"/>
      <c r="K45" s="23"/>
    </row>
    <row r="46" spans="1:11" x14ac:dyDescent="0.25">
      <c r="K46" s="6"/>
    </row>
    <row r="47" spans="1:11" x14ac:dyDescent="0.25">
      <c r="K47" s="23"/>
    </row>
    <row r="48" spans="1:11" ht="15.75" thickBot="1" x14ac:dyDescent="0.3">
      <c r="A48" s="24" t="s">
        <v>18</v>
      </c>
      <c r="B48" s="24"/>
      <c r="C48" s="24"/>
      <c r="D48" s="22"/>
      <c r="E48" s="22"/>
      <c r="F48" s="22"/>
      <c r="G48" s="22"/>
      <c r="K48" s="6"/>
    </row>
    <row r="49" spans="1:11" x14ac:dyDescent="0.25">
      <c r="A49" t="s">
        <v>19</v>
      </c>
      <c r="D49" s="44">
        <v>7.2999999999999995E-2</v>
      </c>
      <c r="E49" t="s">
        <v>14</v>
      </c>
      <c r="F49" s="10">
        <f>$E$17</f>
        <v>3386.25</v>
      </c>
      <c r="G49" s="10"/>
      <c r="H49" s="45">
        <f>F49*D49</f>
        <v>247.19624999999999</v>
      </c>
      <c r="I49" s="8"/>
      <c r="K49" s="6"/>
    </row>
    <row r="50" spans="1:11" x14ac:dyDescent="0.25">
      <c r="A50" t="s">
        <v>20</v>
      </c>
      <c r="D50" s="46">
        <v>4.4999999999999997E-3</v>
      </c>
      <c r="E50" t="s">
        <v>14</v>
      </c>
      <c r="F50" s="10">
        <f t="shared" ref="F50:F51" si="0">$E$17</f>
        <v>3386.25</v>
      </c>
      <c r="G50" s="10"/>
      <c r="H50" s="45">
        <f t="shared" ref="H50:H54" si="1">F50*D50</f>
        <v>15.238124999999998</v>
      </c>
      <c r="I50" s="8"/>
      <c r="K50" s="6"/>
    </row>
    <row r="51" spans="1:11" x14ac:dyDescent="0.25">
      <c r="A51" t="s">
        <v>21</v>
      </c>
      <c r="D51" s="47">
        <v>1.525E-2</v>
      </c>
      <c r="E51" t="s">
        <v>14</v>
      </c>
      <c r="F51" s="10">
        <f t="shared" si="0"/>
        <v>3386.25</v>
      </c>
      <c r="G51" s="10"/>
      <c r="H51" s="45">
        <f t="shared" si="1"/>
        <v>51.6403125</v>
      </c>
      <c r="I51" s="8"/>
      <c r="K51" s="6"/>
    </row>
    <row r="52" spans="1:11" x14ac:dyDescent="0.25">
      <c r="A52" t="s">
        <v>22</v>
      </c>
      <c r="D52" s="47"/>
      <c r="F52" s="10"/>
      <c r="G52" s="10"/>
      <c r="H52" s="45"/>
      <c r="I52" s="8"/>
      <c r="K52" s="6"/>
    </row>
    <row r="53" spans="1:11" x14ac:dyDescent="0.25">
      <c r="A53" t="s">
        <v>23</v>
      </c>
      <c r="D53" s="46">
        <v>9.2999999999999999E-2</v>
      </c>
      <c r="E53" t="s">
        <v>14</v>
      </c>
      <c r="F53" s="10">
        <f>$K$36</f>
        <v>4840</v>
      </c>
      <c r="G53" s="10"/>
      <c r="H53" s="45">
        <f t="shared" si="1"/>
        <v>450.12</v>
      </c>
      <c r="I53" s="8"/>
      <c r="K53" s="6"/>
    </row>
    <row r="54" spans="1:11" x14ac:dyDescent="0.25">
      <c r="A54" t="s">
        <v>24</v>
      </c>
      <c r="D54" s="44">
        <v>1.2E-2</v>
      </c>
      <c r="E54" t="s">
        <v>14</v>
      </c>
      <c r="F54" s="10">
        <f>$K$36</f>
        <v>4840</v>
      </c>
      <c r="G54" s="10"/>
      <c r="H54" s="45">
        <f t="shared" si="1"/>
        <v>58.08</v>
      </c>
      <c r="I54" s="43">
        <f>(H49:H54)</f>
        <v>58.08</v>
      </c>
      <c r="K54" s="23"/>
    </row>
    <row r="55" spans="1:11" x14ac:dyDescent="0.25">
      <c r="H55" s="10"/>
      <c r="K55" s="6"/>
    </row>
    <row r="56" spans="1:11" x14ac:dyDescent="0.25">
      <c r="I56" s="25"/>
      <c r="J56" s="25"/>
      <c r="K56" s="26"/>
    </row>
    <row r="57" spans="1:11" x14ac:dyDescent="0.25">
      <c r="A57" s="31" t="s">
        <v>25</v>
      </c>
      <c r="B57" s="31"/>
      <c r="C57" s="31"/>
      <c r="D57" s="31"/>
      <c r="E57" s="31"/>
      <c r="F57" s="31"/>
      <c r="G57" s="31"/>
      <c r="H57" s="31"/>
      <c r="I57" s="32"/>
      <c r="J57" s="32"/>
      <c r="K57" s="27">
        <f>K36-I45-I54</f>
        <v>4188.04</v>
      </c>
    </row>
    <row r="60" spans="1:11" x14ac:dyDescent="0.25">
      <c r="A60" s="31" t="s">
        <v>26</v>
      </c>
      <c r="B60" s="31"/>
      <c r="C60" s="31"/>
      <c r="D60" s="31"/>
      <c r="E60" s="31"/>
      <c r="F60" s="31"/>
      <c r="G60" s="31"/>
      <c r="H60" s="31"/>
      <c r="I60" s="32"/>
      <c r="J60" s="32"/>
      <c r="K60" s="27">
        <f>K57</f>
        <v>4188.04</v>
      </c>
    </row>
  </sheetData>
  <mergeCells count="11">
    <mergeCell ref="A36:J36"/>
    <mergeCell ref="A10:K10"/>
    <mergeCell ref="A24:K24"/>
    <mergeCell ref="A26:K26"/>
    <mergeCell ref="A28:K28"/>
    <mergeCell ref="A2:L2"/>
    <mergeCell ref="A3:L3"/>
    <mergeCell ref="A4:L4"/>
    <mergeCell ref="A6:L6"/>
    <mergeCell ref="A7:L7"/>
    <mergeCell ref="A8:K8"/>
  </mergeCell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EECA43-C6E1-4979-B728-B6C6A0BD9296}">
  <dimension ref="A2:L57"/>
  <sheetViews>
    <sheetView zoomScale="150" zoomScaleNormal="150" workbookViewId="0">
      <selection activeCell="A16" sqref="A16"/>
    </sheetView>
  </sheetViews>
  <sheetFormatPr baseColWidth="10" defaultColWidth="10.85546875" defaultRowHeight="15" x14ac:dyDescent="0.25"/>
  <cols>
    <col min="1" max="1" width="37.5703125" customWidth="1"/>
  </cols>
  <sheetData>
    <row r="2" spans="1:12" ht="63.95" customHeight="1" x14ac:dyDescent="0.25">
      <c r="A2" s="111" t="s">
        <v>52</v>
      </c>
      <c r="B2" s="111"/>
      <c r="C2" s="111"/>
      <c r="D2" s="111"/>
      <c r="E2" s="111"/>
      <c r="F2" s="111"/>
      <c r="G2" s="111"/>
      <c r="H2" s="111"/>
      <c r="I2" s="111"/>
      <c r="J2" s="111"/>
      <c r="K2" s="111"/>
      <c r="L2" s="111"/>
    </row>
    <row r="3" spans="1:12" x14ac:dyDescent="0.25">
      <c r="A3" s="112" t="s">
        <v>53</v>
      </c>
      <c r="B3" s="112"/>
      <c r="C3" s="112"/>
      <c r="D3" s="112"/>
      <c r="E3" s="112"/>
      <c r="F3" s="112"/>
      <c r="G3" s="112"/>
      <c r="H3" s="112"/>
      <c r="I3" s="112"/>
      <c r="J3" s="112"/>
      <c r="K3" s="112"/>
      <c r="L3" s="112"/>
    </row>
    <row r="4" spans="1:12" x14ac:dyDescent="0.25">
      <c r="A4" s="112" t="s">
        <v>57</v>
      </c>
      <c r="B4" s="112"/>
      <c r="C4" s="112"/>
      <c r="D4" s="112"/>
      <c r="E4" s="112"/>
      <c r="F4" s="112"/>
      <c r="G4" s="112"/>
      <c r="H4" s="112"/>
      <c r="I4" s="112"/>
      <c r="J4" s="112"/>
      <c r="K4" s="112"/>
      <c r="L4" s="112"/>
    </row>
    <row r="5" spans="1:12" x14ac:dyDescent="0.25">
      <c r="A5" s="112"/>
      <c r="B5" s="112"/>
      <c r="C5" s="112"/>
      <c r="D5" s="112"/>
      <c r="E5" s="112"/>
      <c r="F5" s="112"/>
      <c r="G5" s="112"/>
      <c r="H5" s="112"/>
      <c r="I5" s="112"/>
      <c r="J5" s="112"/>
      <c r="K5" s="112"/>
      <c r="L5" s="112"/>
    </row>
    <row r="6" spans="1:12" ht="26.25" x14ac:dyDescent="0.4">
      <c r="A6" s="106" t="s">
        <v>5</v>
      </c>
      <c r="B6" s="107"/>
      <c r="C6" s="107"/>
      <c r="D6" s="107"/>
      <c r="E6" s="107"/>
      <c r="F6" s="107"/>
      <c r="G6" s="107"/>
      <c r="H6" s="107"/>
      <c r="I6" s="107"/>
      <c r="J6" s="107"/>
      <c r="K6" s="108"/>
    </row>
    <row r="7" spans="1:12" x14ac:dyDescent="0.25">
      <c r="A7" s="5"/>
      <c r="K7" s="6"/>
    </row>
    <row r="8" spans="1:12" x14ac:dyDescent="0.25">
      <c r="A8" s="113" t="s">
        <v>56</v>
      </c>
      <c r="B8" s="114"/>
      <c r="C8" s="114"/>
      <c r="D8" s="114"/>
      <c r="E8" s="114"/>
      <c r="F8" s="114"/>
      <c r="G8" s="114"/>
      <c r="H8" s="114"/>
      <c r="I8" s="114"/>
      <c r="J8" s="114"/>
      <c r="K8" s="115"/>
    </row>
    <row r="9" spans="1:12" x14ac:dyDescent="0.25">
      <c r="A9" s="8"/>
      <c r="E9" s="28"/>
      <c r="K9" s="6"/>
    </row>
    <row r="10" spans="1:12" x14ac:dyDescent="0.25">
      <c r="A10" s="8"/>
      <c r="E10" s="30"/>
      <c r="G10" s="3"/>
      <c r="K10" s="6"/>
    </row>
    <row r="11" spans="1:12" x14ac:dyDescent="0.25">
      <c r="A11" s="8"/>
      <c r="E11" s="9"/>
      <c r="G11" s="4"/>
      <c r="K11" s="6"/>
    </row>
    <row r="12" spans="1:12" x14ac:dyDescent="0.25">
      <c r="A12" s="8"/>
      <c r="K12" s="6"/>
    </row>
    <row r="13" spans="1:12" x14ac:dyDescent="0.25">
      <c r="A13" s="7" t="s">
        <v>6</v>
      </c>
      <c r="B13" s="11"/>
      <c r="C13" s="11"/>
      <c r="D13" s="11"/>
      <c r="E13" s="11"/>
      <c r="K13" s="6"/>
    </row>
    <row r="14" spans="1:12" x14ac:dyDescent="0.25">
      <c r="A14" s="8"/>
      <c r="K14" s="6"/>
    </row>
    <row r="15" spans="1:12" x14ac:dyDescent="0.25">
      <c r="A15" s="8"/>
      <c r="E15" s="29"/>
      <c r="G15" s="4"/>
      <c r="K15" s="6"/>
    </row>
    <row r="16" spans="1:12" x14ac:dyDescent="0.25">
      <c r="A16" s="8"/>
      <c r="E16" s="29"/>
      <c r="G16" s="4"/>
      <c r="K16" s="6"/>
    </row>
    <row r="17" spans="1:11" x14ac:dyDescent="0.25">
      <c r="A17" s="8"/>
      <c r="K17" s="6"/>
    </row>
    <row r="18" spans="1:11" x14ac:dyDescent="0.25">
      <c r="A18" s="8"/>
      <c r="K18" s="6"/>
    </row>
    <row r="19" spans="1:11" x14ac:dyDescent="0.25">
      <c r="A19" s="8"/>
      <c r="K19" s="6"/>
    </row>
    <row r="20" spans="1:11" x14ac:dyDescent="0.25">
      <c r="A20" s="12"/>
      <c r="B20" s="13"/>
      <c r="C20" s="13"/>
      <c r="D20" s="13"/>
      <c r="E20" s="13"/>
      <c r="F20" s="13"/>
      <c r="G20" s="13"/>
      <c r="H20" s="13"/>
      <c r="I20" s="13"/>
      <c r="J20" s="13"/>
      <c r="K20" s="14"/>
    </row>
    <row r="22" spans="1:11" x14ac:dyDescent="0.25">
      <c r="A22" s="113" t="s">
        <v>108</v>
      </c>
      <c r="B22" s="114"/>
      <c r="C22" s="114"/>
      <c r="D22" s="114"/>
      <c r="E22" s="114"/>
      <c r="F22" s="114"/>
      <c r="G22" s="114"/>
      <c r="H22" s="114"/>
      <c r="I22" s="114"/>
      <c r="J22" s="114"/>
      <c r="K22" s="115"/>
    </row>
    <row r="24" spans="1:11" ht="26.25" x14ac:dyDescent="0.4">
      <c r="A24" s="106" t="s">
        <v>8</v>
      </c>
      <c r="B24" s="107"/>
      <c r="C24" s="107"/>
      <c r="D24" s="107"/>
      <c r="E24" s="107"/>
      <c r="F24" s="107"/>
      <c r="G24" s="107"/>
      <c r="H24" s="107"/>
      <c r="I24" s="107"/>
      <c r="J24" s="107"/>
      <c r="K24" s="108"/>
    </row>
    <row r="25" spans="1:11" x14ac:dyDescent="0.25">
      <c r="A25" s="8"/>
      <c r="K25" s="6"/>
    </row>
    <row r="26" spans="1:11" x14ac:dyDescent="0.25">
      <c r="A26" s="109" t="s">
        <v>9</v>
      </c>
      <c r="B26" s="109"/>
      <c r="C26" s="109"/>
      <c r="D26" s="109"/>
      <c r="E26" s="109"/>
      <c r="F26" s="109"/>
      <c r="G26" s="109"/>
      <c r="H26" s="109"/>
      <c r="I26" s="109"/>
      <c r="J26" s="109"/>
      <c r="K26" s="110"/>
    </row>
    <row r="27" spans="1:11" x14ac:dyDescent="0.25">
      <c r="A27" s="2"/>
      <c r="B27" s="2"/>
      <c r="C27" s="2"/>
      <c r="D27" s="2"/>
      <c r="E27" s="2"/>
      <c r="F27" s="15"/>
      <c r="G27" s="2"/>
      <c r="H27" s="16"/>
      <c r="I27" s="8"/>
      <c r="K27" s="6"/>
    </row>
    <row r="28" spans="1:11" x14ac:dyDescent="0.25">
      <c r="A28" s="2"/>
      <c r="B28" s="2"/>
      <c r="C28" s="2"/>
      <c r="D28" s="2"/>
      <c r="E28" s="2"/>
      <c r="F28" s="15"/>
      <c r="G28" s="2"/>
      <c r="H28" s="16"/>
      <c r="I28" s="8"/>
      <c r="K28" s="6"/>
    </row>
    <row r="29" spans="1:11" x14ac:dyDescent="0.25">
      <c r="A29" s="2"/>
      <c r="B29" s="2"/>
      <c r="C29" s="2"/>
      <c r="D29" s="2"/>
      <c r="E29" s="2"/>
      <c r="F29" s="15"/>
      <c r="G29" s="2"/>
      <c r="H29" s="16"/>
      <c r="I29" s="8"/>
      <c r="K29" s="6"/>
    </row>
    <row r="30" spans="1:11" x14ac:dyDescent="0.25">
      <c r="A30" s="2"/>
      <c r="B30" s="2"/>
      <c r="C30" s="2"/>
      <c r="D30" s="2"/>
      <c r="E30" s="2"/>
      <c r="F30" s="15"/>
      <c r="G30" s="2"/>
      <c r="H30" s="16"/>
      <c r="I30" s="8"/>
      <c r="K30" s="6"/>
    </row>
    <row r="31" spans="1:11" x14ac:dyDescent="0.25">
      <c r="A31" s="2"/>
      <c r="B31" s="2"/>
      <c r="C31" s="2"/>
      <c r="D31" s="2"/>
      <c r="E31" s="2"/>
      <c r="F31" s="15"/>
      <c r="G31" s="2"/>
      <c r="H31" s="16"/>
      <c r="I31" s="8"/>
      <c r="K31" s="6"/>
    </row>
    <row r="32" spans="1:11" x14ac:dyDescent="0.25">
      <c r="A32" s="2"/>
      <c r="B32" s="2"/>
      <c r="C32" s="2"/>
      <c r="D32" s="2"/>
      <c r="E32" s="2"/>
      <c r="F32" s="15"/>
      <c r="G32" s="2"/>
      <c r="H32" s="16"/>
      <c r="I32" s="8"/>
      <c r="K32" s="6"/>
    </row>
    <row r="33" spans="1:11" x14ac:dyDescent="0.25">
      <c r="A33" s="2"/>
      <c r="B33" s="2"/>
      <c r="C33" s="2"/>
      <c r="D33" s="2"/>
      <c r="E33" s="2"/>
      <c r="F33" s="2"/>
      <c r="G33" s="2"/>
      <c r="H33" s="16"/>
      <c r="I33" s="8"/>
      <c r="K33" s="6"/>
    </row>
    <row r="34" spans="1:11" x14ac:dyDescent="0.25">
      <c r="A34" s="51" t="s">
        <v>10</v>
      </c>
      <c r="B34" s="52"/>
      <c r="C34" s="52"/>
      <c r="D34" s="52"/>
      <c r="E34" s="52"/>
      <c r="F34" s="52"/>
      <c r="G34" s="52"/>
      <c r="H34" s="53"/>
      <c r="I34" s="32"/>
      <c r="J34" s="54"/>
      <c r="K34" s="17"/>
    </row>
    <row r="35" spans="1:11" x14ac:dyDescent="0.25">
      <c r="A35" s="2"/>
      <c r="B35" s="2"/>
      <c r="C35" s="2"/>
      <c r="D35" s="2"/>
      <c r="E35" s="2"/>
      <c r="F35" s="2"/>
      <c r="G35" s="2"/>
      <c r="H35" s="18"/>
      <c r="I35" s="19"/>
      <c r="J35" s="20"/>
      <c r="K35" s="21"/>
    </row>
    <row r="36" spans="1:11" x14ac:dyDescent="0.25">
      <c r="A36" s="48" t="s">
        <v>11</v>
      </c>
      <c r="B36" s="49"/>
      <c r="C36" s="49"/>
      <c r="D36" s="49"/>
      <c r="E36" s="49"/>
      <c r="F36" s="49"/>
      <c r="G36" s="49"/>
      <c r="H36" s="49"/>
      <c r="I36" s="49"/>
      <c r="J36" s="49"/>
      <c r="K36" s="50"/>
    </row>
    <row r="37" spans="1:11" x14ac:dyDescent="0.25">
      <c r="K37" s="6"/>
    </row>
    <row r="38" spans="1:11" ht="15.75" thickBot="1" x14ac:dyDescent="0.3">
      <c r="A38" s="22" t="s">
        <v>12</v>
      </c>
      <c r="B38" s="22"/>
      <c r="C38" s="22"/>
      <c r="D38" s="22"/>
      <c r="E38" s="22"/>
      <c r="F38" s="22"/>
      <c r="G38" s="22"/>
      <c r="K38" s="6"/>
    </row>
    <row r="39" spans="1:11" x14ac:dyDescent="0.25">
      <c r="A39" t="s">
        <v>13</v>
      </c>
      <c r="D39" t="s">
        <v>14</v>
      </c>
      <c r="E39" s="36"/>
      <c r="F39" s="4"/>
      <c r="G39" s="36"/>
      <c r="K39" s="6"/>
    </row>
    <row r="40" spans="1:11" x14ac:dyDescent="0.25">
      <c r="D40" s="37"/>
      <c r="E40" s="38"/>
      <c r="F40" s="4"/>
      <c r="G40" s="39"/>
      <c r="H40" s="13"/>
      <c r="K40" s="6"/>
    </row>
    <row r="41" spans="1:11" x14ac:dyDescent="0.25">
      <c r="D41" t="s">
        <v>14</v>
      </c>
      <c r="E41" s="40"/>
      <c r="F41" s="4"/>
      <c r="G41" s="41"/>
      <c r="H41" s="33"/>
      <c r="I41" s="8"/>
      <c r="K41" s="6"/>
    </row>
    <row r="42" spans="1:11" x14ac:dyDescent="0.25">
      <c r="A42" t="s">
        <v>16</v>
      </c>
      <c r="B42" s="42"/>
      <c r="D42" t="s">
        <v>17</v>
      </c>
      <c r="H42" s="33"/>
      <c r="I42" s="43"/>
      <c r="J42" s="10"/>
      <c r="K42" s="23"/>
    </row>
    <row r="43" spans="1:11" x14ac:dyDescent="0.25">
      <c r="K43" s="6"/>
    </row>
    <row r="44" spans="1:11" x14ac:dyDescent="0.25">
      <c r="K44" s="23"/>
    </row>
    <row r="45" spans="1:11" ht="15.75" thickBot="1" x14ac:dyDescent="0.3">
      <c r="A45" s="24" t="s">
        <v>18</v>
      </c>
      <c r="B45" s="24"/>
      <c r="C45" s="24"/>
      <c r="D45" s="22"/>
      <c r="E45" s="22"/>
      <c r="F45" s="22"/>
      <c r="G45" s="22"/>
      <c r="K45" s="6"/>
    </row>
    <row r="46" spans="1:11" x14ac:dyDescent="0.25">
      <c r="A46" t="s">
        <v>19</v>
      </c>
      <c r="D46" s="44"/>
      <c r="E46" t="s">
        <v>14</v>
      </c>
      <c r="F46" s="10"/>
      <c r="G46" s="10"/>
      <c r="H46" s="45"/>
      <c r="I46" s="8"/>
      <c r="K46" s="6"/>
    </row>
    <row r="47" spans="1:11" x14ac:dyDescent="0.25">
      <c r="A47" t="s">
        <v>20</v>
      </c>
      <c r="D47" s="46"/>
      <c r="E47" t="s">
        <v>14</v>
      </c>
      <c r="F47" s="10"/>
      <c r="G47" s="10"/>
      <c r="H47" s="45"/>
      <c r="I47" s="8"/>
      <c r="K47" s="6"/>
    </row>
    <row r="48" spans="1:11" x14ac:dyDescent="0.25">
      <c r="A48" t="s">
        <v>21</v>
      </c>
      <c r="D48" s="47"/>
      <c r="E48" t="s">
        <v>14</v>
      </c>
      <c r="F48" s="10"/>
      <c r="G48" s="10"/>
      <c r="H48" s="45"/>
      <c r="I48" s="8"/>
      <c r="K48" s="6"/>
    </row>
    <row r="49" spans="1:11" x14ac:dyDescent="0.25">
      <c r="A49" t="s">
        <v>22</v>
      </c>
      <c r="D49" s="47"/>
      <c r="F49" s="10"/>
      <c r="G49" s="10"/>
      <c r="H49" s="45"/>
      <c r="I49" s="8"/>
      <c r="K49" s="6"/>
    </row>
    <row r="50" spans="1:11" x14ac:dyDescent="0.25">
      <c r="A50" t="s">
        <v>23</v>
      </c>
      <c r="D50" s="46"/>
      <c r="E50" t="s">
        <v>14</v>
      </c>
      <c r="F50" s="10"/>
      <c r="G50" s="10"/>
      <c r="H50" s="45"/>
      <c r="I50" s="8"/>
      <c r="K50" s="6"/>
    </row>
    <row r="51" spans="1:11" x14ac:dyDescent="0.25">
      <c r="A51" t="s">
        <v>24</v>
      </c>
      <c r="D51" s="44"/>
      <c r="E51" t="s">
        <v>14</v>
      </c>
      <c r="F51" s="10"/>
      <c r="G51" s="10"/>
      <c r="H51" s="45"/>
      <c r="I51" s="43"/>
      <c r="K51" s="23"/>
    </row>
    <row r="52" spans="1:11" x14ac:dyDescent="0.25">
      <c r="H52" s="10"/>
      <c r="K52" s="6"/>
    </row>
    <row r="53" spans="1:11" x14ac:dyDescent="0.25">
      <c r="I53" s="25"/>
      <c r="J53" s="25"/>
      <c r="K53" s="26"/>
    </row>
    <row r="54" spans="1:11" x14ac:dyDescent="0.25">
      <c r="A54" s="31" t="s">
        <v>25</v>
      </c>
      <c r="B54" s="31"/>
      <c r="C54" s="31"/>
      <c r="D54" s="31"/>
      <c r="E54" s="31"/>
      <c r="F54" s="31"/>
      <c r="G54" s="31"/>
      <c r="H54" s="31"/>
      <c r="I54" s="32"/>
      <c r="J54" s="32"/>
      <c r="K54" s="27"/>
    </row>
    <row r="57" spans="1:11" x14ac:dyDescent="0.25">
      <c r="A57" s="31" t="s">
        <v>26</v>
      </c>
      <c r="B57" s="31"/>
      <c r="C57" s="31"/>
      <c r="D57" s="31"/>
      <c r="E57" s="31"/>
      <c r="F57" s="31"/>
      <c r="G57" s="31"/>
      <c r="H57" s="31"/>
      <c r="I57" s="32"/>
      <c r="J57" s="32"/>
      <c r="K57" s="27"/>
    </row>
  </sheetData>
  <mergeCells count="9">
    <mergeCell ref="A22:K22"/>
    <mergeCell ref="A24:K24"/>
    <mergeCell ref="A26:K26"/>
    <mergeCell ref="A2:L2"/>
    <mergeCell ref="A3:L3"/>
    <mergeCell ref="A4:L4"/>
    <mergeCell ref="A5:L5"/>
    <mergeCell ref="A6:K6"/>
    <mergeCell ref="A8:K8"/>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7ED84-959B-4BF4-B190-E1AF01001012}">
  <dimension ref="A2:L57"/>
  <sheetViews>
    <sheetView zoomScale="130" zoomScaleNormal="130" workbookViewId="0">
      <selection activeCell="K58" sqref="K58"/>
    </sheetView>
  </sheetViews>
  <sheetFormatPr baseColWidth="10" defaultRowHeight="15" x14ac:dyDescent="0.25"/>
  <cols>
    <col min="1" max="1" width="37.5703125" customWidth="1"/>
  </cols>
  <sheetData>
    <row r="2" spans="1:12" ht="63.95" customHeight="1" x14ac:dyDescent="0.25">
      <c r="A2" s="111" t="s">
        <v>52</v>
      </c>
      <c r="B2" s="111"/>
      <c r="C2" s="111"/>
      <c r="D2" s="111"/>
      <c r="E2" s="111"/>
      <c r="F2" s="111"/>
      <c r="G2" s="111"/>
      <c r="H2" s="111"/>
      <c r="I2" s="111"/>
      <c r="J2" s="111"/>
      <c r="K2" s="111"/>
      <c r="L2" s="111"/>
    </row>
    <row r="3" spans="1:12" x14ac:dyDescent="0.25">
      <c r="A3" s="112" t="s">
        <v>53</v>
      </c>
      <c r="B3" s="112"/>
      <c r="C3" s="112"/>
      <c r="D3" s="112"/>
      <c r="E3" s="112"/>
      <c r="F3" s="112"/>
      <c r="G3" s="112"/>
      <c r="H3" s="112"/>
      <c r="I3" s="112"/>
      <c r="J3" s="112"/>
      <c r="K3" s="112"/>
      <c r="L3" s="112"/>
    </row>
    <row r="4" spans="1:12" x14ac:dyDescent="0.25">
      <c r="A4" s="112" t="s">
        <v>57</v>
      </c>
      <c r="B4" s="112"/>
      <c r="C4" s="112"/>
      <c r="D4" s="112"/>
      <c r="E4" s="112"/>
      <c r="F4" s="112"/>
      <c r="G4" s="112"/>
      <c r="H4" s="112"/>
      <c r="I4" s="112"/>
      <c r="J4" s="112"/>
      <c r="K4" s="112"/>
      <c r="L4" s="112"/>
    </row>
    <row r="5" spans="1:12" x14ac:dyDescent="0.25">
      <c r="A5" s="112"/>
      <c r="B5" s="112"/>
      <c r="C5" s="112"/>
      <c r="D5" s="112"/>
      <c r="E5" s="112"/>
      <c r="F5" s="112"/>
      <c r="G5" s="112"/>
      <c r="H5" s="112"/>
      <c r="I5" s="112"/>
      <c r="J5" s="112"/>
      <c r="K5" s="112"/>
      <c r="L5" s="112"/>
    </row>
    <row r="6" spans="1:12" ht="26.25" x14ac:dyDescent="0.4">
      <c r="A6" s="106" t="s">
        <v>5</v>
      </c>
      <c r="B6" s="107"/>
      <c r="C6" s="107"/>
      <c r="D6" s="107"/>
      <c r="E6" s="107"/>
      <c r="F6" s="107"/>
      <c r="G6" s="107"/>
      <c r="H6" s="107"/>
      <c r="I6" s="107"/>
      <c r="J6" s="107"/>
      <c r="K6" s="108"/>
    </row>
    <row r="7" spans="1:12" x14ac:dyDescent="0.25">
      <c r="A7" s="5"/>
      <c r="K7" s="6"/>
    </row>
    <row r="8" spans="1:12" x14ac:dyDescent="0.25">
      <c r="A8" s="113" t="s">
        <v>56</v>
      </c>
      <c r="B8" s="114"/>
      <c r="C8" s="114"/>
      <c r="D8" s="114"/>
      <c r="E8" s="114"/>
      <c r="F8" s="114"/>
      <c r="G8" s="114"/>
      <c r="H8" s="114"/>
      <c r="I8" s="114"/>
      <c r="J8" s="114"/>
      <c r="K8" s="115"/>
    </row>
    <row r="9" spans="1:12" x14ac:dyDescent="0.25">
      <c r="A9" s="8" t="s">
        <v>37</v>
      </c>
      <c r="E9" s="28">
        <v>5080</v>
      </c>
      <c r="K9" s="6"/>
    </row>
    <row r="10" spans="1:12" x14ac:dyDescent="0.25">
      <c r="A10" s="8" t="s">
        <v>54</v>
      </c>
      <c r="C10" t="s">
        <v>55</v>
      </c>
      <c r="E10" s="30">
        <f>(5080/22)*6</f>
        <v>1385.4545454545455</v>
      </c>
      <c r="G10" s="3"/>
      <c r="K10" s="6"/>
    </row>
    <row r="11" spans="1:12" x14ac:dyDescent="0.25">
      <c r="A11" s="8"/>
      <c r="E11" s="9"/>
      <c r="G11" s="4"/>
      <c r="K11" s="6"/>
    </row>
    <row r="12" spans="1:12" x14ac:dyDescent="0.25">
      <c r="A12" s="8"/>
      <c r="K12" s="6"/>
    </row>
    <row r="13" spans="1:12" x14ac:dyDescent="0.25">
      <c r="A13" s="7" t="s">
        <v>6</v>
      </c>
      <c r="B13" s="11"/>
      <c r="C13" s="11"/>
      <c r="D13" s="11"/>
      <c r="E13" s="11"/>
      <c r="K13" s="6"/>
    </row>
    <row r="14" spans="1:12" x14ac:dyDescent="0.25">
      <c r="A14" s="8"/>
      <c r="K14" s="6"/>
    </row>
    <row r="15" spans="1:12" x14ac:dyDescent="0.25">
      <c r="A15" s="8" t="s">
        <v>61</v>
      </c>
      <c r="B15" t="s">
        <v>60</v>
      </c>
      <c r="E15" s="29">
        <f>(4837.5/30) *8</f>
        <v>1290</v>
      </c>
      <c r="G15" s="4"/>
      <c r="K15" s="6"/>
    </row>
    <row r="16" spans="1:12" x14ac:dyDescent="0.25">
      <c r="A16" s="8" t="s">
        <v>62</v>
      </c>
      <c r="B16" t="s">
        <v>59</v>
      </c>
      <c r="E16" s="29">
        <f>(6750/30)*8</f>
        <v>1800</v>
      </c>
      <c r="G16" s="4"/>
      <c r="K16" s="6"/>
    </row>
    <row r="17" spans="1:11" x14ac:dyDescent="0.25">
      <c r="A17" s="8"/>
      <c r="K17" s="6"/>
    </row>
    <row r="18" spans="1:11" x14ac:dyDescent="0.25">
      <c r="A18" s="8"/>
      <c r="K18" s="6"/>
    </row>
    <row r="19" spans="1:11" x14ac:dyDescent="0.25">
      <c r="A19" s="8"/>
      <c r="K19" s="6"/>
    </row>
    <row r="20" spans="1:11" x14ac:dyDescent="0.25">
      <c r="A20" s="12"/>
      <c r="B20" s="13"/>
      <c r="C20" s="13"/>
      <c r="D20" s="13"/>
      <c r="E20" s="13"/>
      <c r="F20" s="13"/>
      <c r="G20" s="13"/>
      <c r="H20" s="13"/>
      <c r="I20" s="13"/>
      <c r="J20" s="13"/>
      <c r="K20" s="14"/>
    </row>
    <row r="22" spans="1:11" x14ac:dyDescent="0.25">
      <c r="A22" s="113" t="s">
        <v>7</v>
      </c>
      <c r="B22" s="114"/>
      <c r="C22" s="114"/>
      <c r="D22" s="114"/>
      <c r="E22" s="114"/>
      <c r="F22" s="114"/>
      <c r="G22" s="114"/>
      <c r="H22" s="114"/>
      <c r="I22" s="114"/>
      <c r="J22" s="114"/>
      <c r="K22" s="115"/>
    </row>
    <row r="24" spans="1:11" ht="26.25" x14ac:dyDescent="0.4">
      <c r="A24" s="106" t="s">
        <v>8</v>
      </c>
      <c r="B24" s="107"/>
      <c r="C24" s="107"/>
      <c r="D24" s="107"/>
      <c r="E24" s="107"/>
      <c r="F24" s="107"/>
      <c r="G24" s="107"/>
      <c r="H24" s="107"/>
      <c r="I24" s="107"/>
      <c r="J24" s="107"/>
      <c r="K24" s="108"/>
    </row>
    <row r="25" spans="1:11" x14ac:dyDescent="0.25">
      <c r="A25" s="8"/>
      <c r="K25" s="6"/>
    </row>
    <row r="26" spans="1:11" x14ac:dyDescent="0.25">
      <c r="A26" s="109" t="s">
        <v>9</v>
      </c>
      <c r="B26" s="109"/>
      <c r="C26" s="109"/>
      <c r="D26" s="109"/>
      <c r="E26" s="109"/>
      <c r="F26" s="109"/>
      <c r="G26" s="109"/>
      <c r="H26" s="109"/>
      <c r="I26" s="109"/>
      <c r="J26" s="109"/>
      <c r="K26" s="110"/>
    </row>
    <row r="27" spans="1:11" x14ac:dyDescent="0.25">
      <c r="A27" s="2" t="s">
        <v>49</v>
      </c>
      <c r="B27" s="2"/>
      <c r="C27" s="2"/>
      <c r="D27" s="2"/>
      <c r="E27" s="2"/>
      <c r="F27" s="15"/>
      <c r="G27" s="2"/>
      <c r="H27" s="16">
        <f>E10</f>
        <v>1385.4545454545455</v>
      </c>
      <c r="I27" s="8"/>
      <c r="K27" s="6"/>
    </row>
    <row r="28" spans="1:11" x14ac:dyDescent="0.25">
      <c r="A28" s="74"/>
      <c r="B28" s="74"/>
      <c r="C28" s="74"/>
      <c r="D28" s="74"/>
      <c r="E28" s="74"/>
      <c r="F28" s="75"/>
      <c r="G28" s="74"/>
      <c r="H28" s="76"/>
      <c r="I28" s="77"/>
      <c r="K28" s="6"/>
    </row>
    <row r="29" spans="1:11" x14ac:dyDescent="0.25">
      <c r="A29" s="74"/>
      <c r="B29" s="74"/>
      <c r="C29" s="74"/>
      <c r="D29" s="74"/>
      <c r="E29" s="74"/>
      <c r="F29" s="75"/>
      <c r="G29" s="74"/>
      <c r="H29" s="76"/>
      <c r="I29" s="77"/>
      <c r="K29" s="6"/>
    </row>
    <row r="30" spans="1:11" x14ac:dyDescent="0.25">
      <c r="A30" s="74"/>
      <c r="B30" s="74"/>
      <c r="C30" s="74"/>
      <c r="D30" s="74"/>
      <c r="E30" s="74"/>
      <c r="F30" s="75"/>
      <c r="G30" s="74"/>
      <c r="H30" s="76"/>
      <c r="I30" s="77"/>
      <c r="K30" s="6"/>
    </row>
    <row r="31" spans="1:11" x14ac:dyDescent="0.25">
      <c r="A31" s="74"/>
      <c r="B31" s="74"/>
      <c r="C31" s="74"/>
      <c r="D31" s="74"/>
      <c r="E31" s="74"/>
      <c r="F31" s="75"/>
      <c r="G31" s="74"/>
      <c r="H31" s="76"/>
      <c r="I31" s="77"/>
      <c r="K31" s="6"/>
    </row>
    <row r="32" spans="1:11" x14ac:dyDescent="0.25">
      <c r="A32" s="74"/>
      <c r="B32" s="74"/>
      <c r="C32" s="74"/>
      <c r="D32" s="74"/>
      <c r="E32" s="74"/>
      <c r="F32" s="75"/>
      <c r="G32" s="74"/>
      <c r="H32" s="76"/>
      <c r="I32" s="77"/>
      <c r="K32" s="6"/>
    </row>
    <row r="33" spans="1:11" x14ac:dyDescent="0.25">
      <c r="A33" s="74"/>
      <c r="B33" s="74"/>
      <c r="C33" s="74"/>
      <c r="D33" s="74"/>
      <c r="E33" s="74"/>
      <c r="F33" s="74"/>
      <c r="G33" s="74"/>
      <c r="H33" s="76"/>
      <c r="I33" s="77"/>
      <c r="K33" s="6"/>
    </row>
    <row r="34" spans="1:11" x14ac:dyDescent="0.25">
      <c r="A34" s="51" t="s">
        <v>10</v>
      </c>
      <c r="B34" s="52"/>
      <c r="C34" s="52"/>
      <c r="D34" s="52"/>
      <c r="E34" s="52"/>
      <c r="F34" s="52"/>
      <c r="G34" s="52"/>
      <c r="H34" s="53"/>
      <c r="I34" s="32"/>
      <c r="J34" s="54"/>
      <c r="K34" s="17">
        <f>H27</f>
        <v>1385.4545454545455</v>
      </c>
    </row>
    <row r="35" spans="1:11" x14ac:dyDescent="0.25">
      <c r="A35" s="2"/>
      <c r="B35" s="2"/>
      <c r="C35" s="2"/>
      <c r="D35" s="2"/>
      <c r="E35" s="2"/>
      <c r="F35" s="2"/>
      <c r="G35" s="2"/>
      <c r="H35" s="18"/>
      <c r="I35" s="19"/>
      <c r="J35" s="20"/>
      <c r="K35" s="21"/>
    </row>
    <row r="36" spans="1:11" x14ac:dyDescent="0.25">
      <c r="A36" s="48" t="s">
        <v>11</v>
      </c>
      <c r="B36" s="49"/>
      <c r="C36" s="49"/>
      <c r="D36" s="49"/>
      <c r="E36" s="49"/>
      <c r="F36" s="49"/>
      <c r="G36" s="49"/>
      <c r="H36" s="49"/>
      <c r="I36" s="49"/>
      <c r="J36" s="49"/>
      <c r="K36" s="50"/>
    </row>
    <row r="37" spans="1:11" x14ac:dyDescent="0.25">
      <c r="K37" s="6"/>
    </row>
    <row r="38" spans="1:11" ht="15.75" thickBot="1" x14ac:dyDescent="0.3">
      <c r="A38" s="22" t="s">
        <v>12</v>
      </c>
      <c r="B38" s="22"/>
      <c r="C38" s="22"/>
      <c r="D38" s="22"/>
      <c r="E38" s="22"/>
      <c r="F38" s="22"/>
      <c r="G38" s="22"/>
      <c r="K38" s="6"/>
    </row>
    <row r="39" spans="1:11" x14ac:dyDescent="0.25">
      <c r="A39" t="s">
        <v>13</v>
      </c>
      <c r="D39" t="s">
        <v>14</v>
      </c>
      <c r="E39" s="36">
        <f>1385.45/8</f>
        <v>173.18125000000001</v>
      </c>
      <c r="F39" s="4"/>
      <c r="G39" s="36"/>
      <c r="K39" s="6"/>
    </row>
    <row r="40" spans="1:11" x14ac:dyDescent="0.25">
      <c r="D40" s="37"/>
      <c r="E40" s="38"/>
      <c r="F40" s="4"/>
      <c r="G40" s="39"/>
      <c r="H40" s="13"/>
      <c r="K40" s="6"/>
    </row>
    <row r="41" spans="1:11" x14ac:dyDescent="0.25">
      <c r="D41" t="s">
        <v>14</v>
      </c>
      <c r="E41" s="40">
        <v>46.6</v>
      </c>
      <c r="F41" s="4"/>
      <c r="G41" s="41"/>
      <c r="H41" s="33">
        <f>E41*8</f>
        <v>372.8</v>
      </c>
      <c r="I41" s="8"/>
      <c r="K41" s="6"/>
    </row>
    <row r="42" spans="1:11" x14ac:dyDescent="0.25">
      <c r="A42" t="s">
        <v>16</v>
      </c>
      <c r="B42" s="42"/>
      <c r="D42" t="s">
        <v>17</v>
      </c>
      <c r="E42">
        <v>4.1900000000000004</v>
      </c>
      <c r="H42" s="33">
        <f>E42*8</f>
        <v>33.520000000000003</v>
      </c>
      <c r="I42" s="43">
        <f>H41+H42</f>
        <v>406.32</v>
      </c>
      <c r="J42" s="10"/>
      <c r="K42" s="23"/>
    </row>
    <row r="43" spans="1:11" x14ac:dyDescent="0.25">
      <c r="K43" s="6"/>
    </row>
    <row r="44" spans="1:11" x14ac:dyDescent="0.25">
      <c r="K44" s="23"/>
    </row>
    <row r="45" spans="1:11" ht="15.75" thickBot="1" x14ac:dyDescent="0.3">
      <c r="A45" s="24" t="s">
        <v>18</v>
      </c>
      <c r="B45" s="24"/>
      <c r="C45" s="24"/>
      <c r="D45" s="22"/>
      <c r="E45" s="22"/>
      <c r="F45" s="22"/>
      <c r="G45" s="22"/>
      <c r="K45" s="6"/>
    </row>
    <row r="46" spans="1:11" x14ac:dyDescent="0.25">
      <c r="A46" t="s">
        <v>19</v>
      </c>
      <c r="D46" s="44">
        <v>7.2999999999999995E-2</v>
      </c>
      <c r="E46" t="s">
        <v>14</v>
      </c>
      <c r="F46" s="10">
        <f>$E$15</f>
        <v>1290</v>
      </c>
      <c r="G46" s="10"/>
      <c r="H46" s="45">
        <f>F46*D46</f>
        <v>94.169999999999987</v>
      </c>
      <c r="I46" s="8"/>
      <c r="K46" s="6"/>
    </row>
    <row r="47" spans="1:11" x14ac:dyDescent="0.25">
      <c r="A47" t="s">
        <v>20</v>
      </c>
      <c r="D47" s="46">
        <v>5.4999999999999997E-3</v>
      </c>
      <c r="E47" t="s">
        <v>14</v>
      </c>
      <c r="F47" s="10">
        <f>$E$15</f>
        <v>1290</v>
      </c>
      <c r="G47" s="10"/>
      <c r="H47" s="45">
        <f t="shared" ref="H47:H51" si="0">F47*D47</f>
        <v>7.0949999999999998</v>
      </c>
      <c r="I47" s="8"/>
      <c r="K47" s="6"/>
    </row>
    <row r="48" spans="1:11" x14ac:dyDescent="0.25">
      <c r="A48" t="s">
        <v>21</v>
      </c>
      <c r="D48" s="47">
        <v>1.525E-2</v>
      </c>
      <c r="E48" t="s">
        <v>14</v>
      </c>
      <c r="F48" s="10">
        <f>$E$15</f>
        <v>1290</v>
      </c>
      <c r="G48" s="10"/>
      <c r="H48" s="45">
        <f t="shared" si="0"/>
        <v>19.672499999999999</v>
      </c>
      <c r="I48" s="8"/>
      <c r="K48" s="6"/>
    </row>
    <row r="49" spans="1:11" x14ac:dyDescent="0.25">
      <c r="A49" t="s">
        <v>22</v>
      </c>
      <c r="D49" s="47">
        <v>3.5000000000000001E-3</v>
      </c>
      <c r="F49" s="10">
        <f>$E$15</f>
        <v>1290</v>
      </c>
      <c r="G49" s="10"/>
      <c r="H49" s="45">
        <f t="shared" si="0"/>
        <v>4.5149999999999997</v>
      </c>
      <c r="I49" s="8"/>
      <c r="K49" s="6"/>
    </row>
    <row r="50" spans="1:11" x14ac:dyDescent="0.25">
      <c r="A50" t="s">
        <v>23</v>
      </c>
      <c r="D50" s="46">
        <v>9.2999999999999999E-2</v>
      </c>
      <c r="E50" t="s">
        <v>14</v>
      </c>
      <c r="F50" s="10">
        <f>$E$10</f>
        <v>1385.4545454545455</v>
      </c>
      <c r="G50" s="10"/>
      <c r="H50" s="45">
        <f t="shared" si="0"/>
        <v>128.84727272727272</v>
      </c>
      <c r="I50" s="8"/>
      <c r="K50" s="6"/>
    </row>
    <row r="51" spans="1:11" x14ac:dyDescent="0.25">
      <c r="A51" t="s">
        <v>24</v>
      </c>
      <c r="D51" s="44">
        <v>1.2E-2</v>
      </c>
      <c r="E51" t="s">
        <v>14</v>
      </c>
      <c r="F51" s="10">
        <f>$E$10</f>
        <v>1385.4545454545455</v>
      </c>
      <c r="G51" s="10"/>
      <c r="H51" s="45">
        <f t="shared" si="0"/>
        <v>16.625454545454545</v>
      </c>
      <c r="I51" s="43">
        <f>SUM(H46:H51)</f>
        <v>270.92522727272728</v>
      </c>
      <c r="K51" s="23"/>
    </row>
    <row r="52" spans="1:11" x14ac:dyDescent="0.25">
      <c r="H52" s="10"/>
      <c r="K52" s="6"/>
    </row>
    <row r="53" spans="1:11" x14ac:dyDescent="0.25">
      <c r="I53" s="25"/>
      <c r="J53" s="25"/>
      <c r="K53" s="26"/>
    </row>
    <row r="54" spans="1:11" x14ac:dyDescent="0.25">
      <c r="A54" s="31" t="s">
        <v>25</v>
      </c>
      <c r="B54" s="31"/>
      <c r="C54" s="31"/>
      <c r="D54" s="31"/>
      <c r="E54" s="31"/>
      <c r="F54" s="31"/>
      <c r="G54" s="31"/>
      <c r="H54" s="31"/>
      <c r="I54" s="32"/>
      <c r="J54" s="32"/>
      <c r="K54" s="27">
        <f>K34-I42-I51</f>
        <v>708.20931818181828</v>
      </c>
    </row>
    <row r="57" spans="1:11" x14ac:dyDescent="0.25">
      <c r="A57" s="31" t="s">
        <v>26</v>
      </c>
      <c r="B57" s="31"/>
      <c r="C57" s="31"/>
      <c r="D57" s="31"/>
      <c r="E57" s="31"/>
      <c r="F57" s="31"/>
      <c r="G57" s="31"/>
      <c r="H57" s="31"/>
      <c r="I57" s="32"/>
      <c r="J57" s="32"/>
      <c r="K57" s="27">
        <f>K54</f>
        <v>708.20931818181828</v>
      </c>
    </row>
  </sheetData>
  <mergeCells count="9">
    <mergeCell ref="A2:L2"/>
    <mergeCell ref="A3:L3"/>
    <mergeCell ref="A24:K24"/>
    <mergeCell ref="A26:K26"/>
    <mergeCell ref="A6:K6"/>
    <mergeCell ref="A8:K8"/>
    <mergeCell ref="A22:K22"/>
    <mergeCell ref="A4:L4"/>
    <mergeCell ref="A5:L5"/>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83E697-3C08-4A0D-866B-D24CFAEBC49D}">
  <dimension ref="A2:L79"/>
  <sheetViews>
    <sheetView workbookViewId="0">
      <selection activeCell="A44" sqref="A44:K44"/>
    </sheetView>
  </sheetViews>
  <sheetFormatPr baseColWidth="10" defaultRowHeight="15" x14ac:dyDescent="0.25"/>
  <sheetData>
    <row r="2" spans="1:12" ht="69" customHeight="1" x14ac:dyDescent="0.25">
      <c r="A2" s="111" t="s">
        <v>4</v>
      </c>
      <c r="B2" s="111"/>
      <c r="C2" s="111"/>
      <c r="D2" s="111"/>
      <c r="E2" s="111"/>
      <c r="F2" s="111"/>
      <c r="G2" s="111"/>
      <c r="H2" s="111"/>
      <c r="I2" s="111"/>
      <c r="J2" s="111"/>
      <c r="K2" s="111"/>
      <c r="L2" s="111"/>
    </row>
    <row r="4" spans="1:12" ht="18" customHeight="1" x14ac:dyDescent="0.25">
      <c r="A4" s="125" t="s">
        <v>28</v>
      </c>
      <c r="B4" s="125"/>
      <c r="C4" s="125"/>
      <c r="D4" s="125"/>
      <c r="E4" s="125"/>
      <c r="F4" s="125"/>
      <c r="G4" s="125"/>
      <c r="H4" s="125"/>
      <c r="I4" s="125"/>
      <c r="J4" s="125"/>
      <c r="K4" s="125"/>
      <c r="L4" s="125"/>
    </row>
    <row r="5" spans="1:12" x14ac:dyDescent="0.25">
      <c r="A5" s="112" t="s">
        <v>0</v>
      </c>
      <c r="B5" s="112"/>
      <c r="C5" s="112"/>
      <c r="D5" s="112"/>
      <c r="E5" s="112"/>
      <c r="F5" s="112"/>
      <c r="G5" s="112"/>
      <c r="H5" s="112"/>
      <c r="I5" s="112"/>
      <c r="J5" s="112"/>
      <c r="K5" s="112"/>
      <c r="L5" s="112"/>
    </row>
    <row r="6" spans="1:12" x14ac:dyDescent="0.25">
      <c r="A6" s="112" t="s">
        <v>1</v>
      </c>
      <c r="B6" s="112"/>
      <c r="C6" s="112"/>
      <c r="D6" s="112"/>
      <c r="E6" s="112"/>
      <c r="F6" s="112"/>
      <c r="G6" s="112"/>
      <c r="H6" s="112"/>
      <c r="I6" s="112"/>
      <c r="J6" s="112"/>
      <c r="K6" s="112"/>
      <c r="L6" s="112"/>
    </row>
    <row r="7" spans="1:12" x14ac:dyDescent="0.25">
      <c r="A7" s="112" t="s">
        <v>2</v>
      </c>
      <c r="B7" s="112"/>
      <c r="C7" s="112"/>
      <c r="D7" s="112"/>
      <c r="E7" s="112"/>
      <c r="F7" s="112"/>
      <c r="G7" s="112"/>
      <c r="H7" s="112"/>
      <c r="I7" s="112"/>
      <c r="J7" s="112"/>
      <c r="K7" s="112"/>
      <c r="L7" s="112"/>
    </row>
    <row r="8" spans="1:12" ht="30" customHeight="1" x14ac:dyDescent="0.25">
      <c r="A8" s="126" t="s">
        <v>89</v>
      </c>
      <c r="B8" s="112"/>
      <c r="C8" s="112"/>
      <c r="D8" s="112"/>
      <c r="E8" s="112"/>
      <c r="F8" s="112"/>
      <c r="G8" s="112"/>
      <c r="H8" s="112"/>
      <c r="I8" s="112"/>
      <c r="J8" s="112"/>
      <c r="K8" s="112"/>
      <c r="L8" s="112"/>
    </row>
    <row r="9" spans="1:12" x14ac:dyDescent="0.25">
      <c r="A9" s="112" t="s">
        <v>3</v>
      </c>
      <c r="B9" s="112"/>
      <c r="C9" s="112"/>
      <c r="D9" s="112"/>
      <c r="E9" s="112"/>
      <c r="F9" s="112"/>
      <c r="G9" s="112"/>
      <c r="H9" s="112"/>
      <c r="I9" s="112"/>
      <c r="J9" s="112"/>
      <c r="K9" s="112"/>
      <c r="L9" s="112"/>
    </row>
    <row r="10" spans="1:12" x14ac:dyDescent="0.25">
      <c r="A10" s="112"/>
      <c r="B10" s="112"/>
      <c r="C10" s="112"/>
      <c r="D10" s="112"/>
      <c r="E10" s="112"/>
      <c r="F10" s="112"/>
      <c r="G10" s="112"/>
      <c r="H10" s="112"/>
      <c r="I10" s="112"/>
      <c r="J10" s="112"/>
      <c r="K10" s="112"/>
      <c r="L10" s="112"/>
    </row>
    <row r="11" spans="1:12" x14ac:dyDescent="0.25">
      <c r="A11" s="116" t="s">
        <v>28</v>
      </c>
      <c r="B11" s="117"/>
      <c r="C11" s="117"/>
      <c r="D11" s="117"/>
      <c r="E11" s="117"/>
      <c r="F11" s="117"/>
      <c r="G11" s="117"/>
      <c r="H11" s="117"/>
      <c r="I11" s="117"/>
      <c r="J11" s="117"/>
      <c r="K11" s="118"/>
    </row>
    <row r="12" spans="1:12" x14ac:dyDescent="0.25">
      <c r="A12" s="122"/>
      <c r="B12" s="123"/>
      <c r="C12" s="123"/>
      <c r="D12" s="123"/>
      <c r="E12" s="123"/>
      <c r="F12" s="123"/>
      <c r="G12" s="123"/>
      <c r="H12" s="123"/>
      <c r="I12" s="123"/>
      <c r="J12" s="123"/>
      <c r="K12" s="124"/>
    </row>
    <row r="13" spans="1:12" x14ac:dyDescent="0.25">
      <c r="H13" s="4"/>
    </row>
    <row r="14" spans="1:12" x14ac:dyDescent="0.25">
      <c r="A14" s="116" t="s">
        <v>0</v>
      </c>
      <c r="B14" s="117"/>
      <c r="C14" s="117"/>
      <c r="D14" s="117"/>
      <c r="E14" s="117"/>
      <c r="F14" s="117"/>
      <c r="G14" s="117"/>
      <c r="H14" s="117"/>
      <c r="I14" s="117"/>
      <c r="J14" s="117"/>
      <c r="K14" s="118"/>
    </row>
    <row r="15" spans="1:12" x14ac:dyDescent="0.25">
      <c r="A15" s="119"/>
      <c r="B15" s="120"/>
      <c r="C15" s="120"/>
      <c r="D15" s="120"/>
      <c r="E15" s="120"/>
      <c r="F15" s="120"/>
      <c r="G15" s="120"/>
      <c r="H15" s="120"/>
      <c r="I15" s="120"/>
      <c r="J15" s="120"/>
      <c r="K15" s="121"/>
    </row>
    <row r="16" spans="1:12" x14ac:dyDescent="0.25">
      <c r="A16" s="116" t="s">
        <v>1</v>
      </c>
      <c r="B16" s="117"/>
      <c r="C16" s="117"/>
      <c r="D16" s="117"/>
      <c r="E16" s="117"/>
      <c r="F16" s="117"/>
      <c r="G16" s="117"/>
      <c r="H16" s="117"/>
      <c r="I16" s="117"/>
      <c r="J16" s="117"/>
      <c r="K16" s="118"/>
    </row>
    <row r="17" spans="1:11" x14ac:dyDescent="0.25">
      <c r="A17" s="119"/>
      <c r="B17" s="120"/>
      <c r="C17" s="120"/>
      <c r="D17" s="120"/>
      <c r="E17" s="120"/>
      <c r="F17" s="120"/>
      <c r="G17" s="120"/>
      <c r="H17" s="120"/>
      <c r="I17" s="120"/>
      <c r="J17" s="120"/>
      <c r="K17" s="121"/>
    </row>
    <row r="19" spans="1:11" ht="26.25" x14ac:dyDescent="0.4">
      <c r="A19" s="106" t="s">
        <v>5</v>
      </c>
      <c r="B19" s="107"/>
      <c r="C19" s="107"/>
      <c r="D19" s="107"/>
      <c r="E19" s="107"/>
      <c r="F19" s="107"/>
      <c r="G19" s="107"/>
      <c r="H19" s="107"/>
      <c r="I19" s="107"/>
      <c r="J19" s="107"/>
      <c r="K19" s="108"/>
    </row>
    <row r="20" spans="1:11" x14ac:dyDescent="0.25">
      <c r="A20" s="5"/>
      <c r="K20" s="6"/>
    </row>
    <row r="21" spans="1:11" x14ac:dyDescent="0.25">
      <c r="A21" s="113" t="s">
        <v>33</v>
      </c>
      <c r="B21" s="114"/>
      <c r="C21" s="114"/>
      <c r="D21" s="114"/>
      <c r="E21" s="114"/>
      <c r="F21" s="114"/>
      <c r="G21" s="114"/>
      <c r="H21" s="114"/>
      <c r="I21" s="114"/>
      <c r="J21" s="114"/>
      <c r="K21" s="115"/>
    </row>
    <row r="22" spans="1:11" x14ac:dyDescent="0.25">
      <c r="A22" s="8"/>
      <c r="E22" s="28"/>
      <c r="K22" s="6"/>
    </row>
    <row r="23" spans="1:11" x14ac:dyDescent="0.25">
      <c r="A23" s="8"/>
      <c r="E23" s="9"/>
      <c r="G23" s="3"/>
      <c r="K23" s="6"/>
    </row>
    <row r="24" spans="1:11" x14ac:dyDescent="0.25">
      <c r="A24" s="8"/>
      <c r="E24" s="9"/>
      <c r="G24" s="4"/>
      <c r="K24" s="6"/>
    </row>
    <row r="25" spans="1:11" x14ac:dyDescent="0.25">
      <c r="A25" s="8"/>
      <c r="E25" s="9"/>
      <c r="G25" s="4"/>
      <c r="K25" s="6"/>
    </row>
    <row r="26" spans="1:11" x14ac:dyDescent="0.25">
      <c r="A26" s="8"/>
      <c r="K26" s="6"/>
    </row>
    <row r="27" spans="1:11" x14ac:dyDescent="0.25">
      <c r="A27" s="113" t="s">
        <v>34</v>
      </c>
      <c r="B27" s="114"/>
      <c r="C27" s="114"/>
      <c r="D27" s="114"/>
      <c r="E27" s="114"/>
      <c r="F27" s="114"/>
      <c r="G27" s="114"/>
      <c r="H27" s="114"/>
      <c r="I27" s="114"/>
      <c r="J27" s="114"/>
      <c r="K27" s="115"/>
    </row>
    <row r="28" spans="1:11" x14ac:dyDescent="0.25">
      <c r="A28" s="8"/>
      <c r="E28" s="28"/>
      <c r="G28" s="4"/>
      <c r="K28" s="6"/>
    </row>
    <row r="29" spans="1:11" x14ac:dyDescent="0.25">
      <c r="A29" s="8"/>
      <c r="B29" s="9"/>
      <c r="E29" s="34"/>
      <c r="G29" s="4"/>
      <c r="K29" s="6"/>
    </row>
    <row r="30" spans="1:11" x14ac:dyDescent="0.25">
      <c r="A30" s="8"/>
      <c r="E30" s="28"/>
      <c r="G30" s="4"/>
      <c r="K30" s="6"/>
    </row>
    <row r="31" spans="1:11" x14ac:dyDescent="0.25">
      <c r="A31" s="8"/>
      <c r="E31" s="10"/>
      <c r="G31" s="4"/>
      <c r="K31" s="6"/>
    </row>
    <row r="32" spans="1:11" x14ac:dyDescent="0.25">
      <c r="A32" s="8"/>
      <c r="E32" s="10"/>
      <c r="G32" s="4"/>
      <c r="K32" s="6"/>
    </row>
    <row r="33" spans="1:11" x14ac:dyDescent="0.25">
      <c r="A33" s="8"/>
      <c r="K33" s="6"/>
    </row>
    <row r="34" spans="1:11" x14ac:dyDescent="0.25">
      <c r="A34" s="8"/>
      <c r="K34" s="6"/>
    </row>
    <row r="35" spans="1:11" x14ac:dyDescent="0.25">
      <c r="A35" s="7" t="s">
        <v>6</v>
      </c>
      <c r="B35" s="11"/>
      <c r="C35" s="11"/>
      <c r="D35" s="11"/>
      <c r="E35" s="11"/>
      <c r="K35" s="6"/>
    </row>
    <row r="36" spans="1:11" x14ac:dyDescent="0.25">
      <c r="A36" s="8"/>
      <c r="K36" s="6"/>
    </row>
    <row r="37" spans="1:11" x14ac:dyDescent="0.25">
      <c r="A37" s="8"/>
      <c r="E37" s="35"/>
      <c r="G37" s="4"/>
      <c r="K37" s="6"/>
    </row>
    <row r="38" spans="1:11" x14ac:dyDescent="0.25">
      <c r="A38" s="8"/>
      <c r="E38" s="35"/>
      <c r="G38" s="4"/>
      <c r="K38" s="6"/>
    </row>
    <row r="39" spans="1:11" x14ac:dyDescent="0.25">
      <c r="A39" s="8"/>
      <c r="K39" s="6"/>
    </row>
    <row r="40" spans="1:11" x14ac:dyDescent="0.25">
      <c r="A40" s="8"/>
      <c r="K40" s="6"/>
    </row>
    <row r="41" spans="1:11" x14ac:dyDescent="0.25">
      <c r="A41" s="8"/>
      <c r="K41" s="6"/>
    </row>
    <row r="42" spans="1:11" x14ac:dyDescent="0.25">
      <c r="A42" s="12"/>
      <c r="B42" s="13"/>
      <c r="C42" s="13"/>
      <c r="D42" s="13"/>
      <c r="E42" s="13"/>
      <c r="F42" s="13"/>
      <c r="G42" s="13"/>
      <c r="H42" s="13"/>
      <c r="I42" s="13"/>
      <c r="J42" s="13"/>
      <c r="K42" s="14"/>
    </row>
    <row r="44" spans="1:11" x14ac:dyDescent="0.25">
      <c r="A44" s="113" t="s">
        <v>35</v>
      </c>
      <c r="B44" s="114"/>
      <c r="C44" s="114"/>
      <c r="D44" s="114"/>
      <c r="E44" s="114"/>
      <c r="F44" s="114"/>
      <c r="G44" s="114"/>
      <c r="H44" s="114"/>
      <c r="I44" s="114"/>
      <c r="J44" s="114"/>
      <c r="K44" s="115"/>
    </row>
    <row r="46" spans="1:11" ht="26.25" x14ac:dyDescent="0.4">
      <c r="A46" s="106" t="s">
        <v>8</v>
      </c>
      <c r="B46" s="107"/>
      <c r="C46" s="107"/>
      <c r="D46" s="107"/>
      <c r="E46" s="107"/>
      <c r="F46" s="107"/>
      <c r="G46" s="107"/>
      <c r="H46" s="107"/>
      <c r="I46" s="107"/>
      <c r="J46" s="107"/>
      <c r="K46" s="108"/>
    </row>
    <row r="47" spans="1:11" x14ac:dyDescent="0.25">
      <c r="A47" s="8"/>
      <c r="K47" s="6"/>
    </row>
    <row r="48" spans="1:11" x14ac:dyDescent="0.25">
      <c r="A48" s="109" t="s">
        <v>9</v>
      </c>
      <c r="B48" s="109"/>
      <c r="C48" s="109"/>
      <c r="D48" s="109"/>
      <c r="E48" s="109"/>
      <c r="F48" s="109"/>
      <c r="G48" s="109"/>
      <c r="H48" s="109"/>
      <c r="I48" s="109"/>
      <c r="J48" s="109"/>
      <c r="K48" s="110"/>
    </row>
    <row r="49" spans="1:11" x14ac:dyDescent="0.25">
      <c r="A49" s="2"/>
      <c r="B49" s="2"/>
      <c r="C49" s="2"/>
      <c r="D49" s="2"/>
      <c r="E49" s="2"/>
      <c r="F49" s="15"/>
      <c r="G49" s="2"/>
      <c r="H49" s="16"/>
      <c r="I49" s="8"/>
      <c r="K49" s="6"/>
    </row>
    <row r="50" spans="1:11" x14ac:dyDescent="0.25">
      <c r="A50" s="2"/>
      <c r="B50" s="2"/>
      <c r="C50" s="2"/>
      <c r="D50" s="2"/>
      <c r="E50" s="2"/>
      <c r="F50" s="15"/>
      <c r="G50" s="2"/>
      <c r="H50" s="16"/>
      <c r="I50" s="8"/>
      <c r="K50" s="6"/>
    </row>
    <row r="51" spans="1:11" x14ac:dyDescent="0.25">
      <c r="A51" s="2"/>
      <c r="B51" s="2"/>
      <c r="C51" s="2"/>
      <c r="D51" s="2"/>
      <c r="E51" s="2"/>
      <c r="F51" s="15"/>
      <c r="G51" s="2"/>
      <c r="H51" s="16"/>
      <c r="I51" s="8"/>
      <c r="K51" s="6"/>
    </row>
    <row r="52" spans="1:11" x14ac:dyDescent="0.25">
      <c r="A52" s="2"/>
      <c r="B52" s="2"/>
      <c r="C52" s="2"/>
      <c r="D52" s="2"/>
      <c r="E52" s="2"/>
      <c r="F52" s="15"/>
      <c r="G52" s="2"/>
      <c r="H52" s="16"/>
      <c r="I52" s="8"/>
      <c r="K52" s="6"/>
    </row>
    <row r="53" spans="1:11" x14ac:dyDescent="0.25">
      <c r="A53" s="2"/>
      <c r="B53" s="2"/>
      <c r="C53" s="2"/>
      <c r="D53" s="2"/>
      <c r="E53" s="2"/>
      <c r="F53" s="15"/>
      <c r="G53" s="2"/>
      <c r="H53" s="16"/>
      <c r="I53" s="8"/>
      <c r="K53" s="6"/>
    </row>
    <row r="54" spans="1:11" x14ac:dyDescent="0.25">
      <c r="A54" s="2"/>
      <c r="B54" s="2"/>
      <c r="C54" s="2"/>
      <c r="D54" s="2"/>
      <c r="E54" s="2"/>
      <c r="F54" s="15"/>
      <c r="G54" s="2"/>
      <c r="H54" s="16"/>
      <c r="I54" s="8"/>
      <c r="K54" s="6"/>
    </row>
    <row r="55" spans="1:11" x14ac:dyDescent="0.25">
      <c r="A55" s="2"/>
      <c r="B55" s="2"/>
      <c r="C55" s="2"/>
      <c r="D55" s="2"/>
      <c r="E55" s="2"/>
      <c r="F55" s="2"/>
      <c r="G55" s="2"/>
      <c r="H55" s="16"/>
      <c r="I55" s="8"/>
      <c r="K55" s="6"/>
    </row>
    <row r="56" spans="1:11" x14ac:dyDescent="0.25">
      <c r="A56" s="51" t="s">
        <v>10</v>
      </c>
      <c r="B56" s="52"/>
      <c r="C56" s="52"/>
      <c r="D56" s="52"/>
      <c r="E56" s="52"/>
      <c r="F56" s="52"/>
      <c r="G56" s="52"/>
      <c r="H56" s="53"/>
      <c r="I56" s="32"/>
      <c r="J56" s="54"/>
      <c r="K56" s="17"/>
    </row>
    <row r="57" spans="1:11" x14ac:dyDescent="0.25">
      <c r="A57" s="2"/>
      <c r="B57" s="2"/>
      <c r="C57" s="2"/>
      <c r="D57" s="2"/>
      <c r="E57" s="2"/>
      <c r="F57" s="2"/>
      <c r="G57" s="2"/>
      <c r="H57" s="18"/>
      <c r="I57" s="19"/>
      <c r="J57" s="20"/>
      <c r="K57" s="21"/>
    </row>
    <row r="58" spans="1:11" x14ac:dyDescent="0.25">
      <c r="A58" s="48" t="s">
        <v>11</v>
      </c>
      <c r="B58" s="49"/>
      <c r="C58" s="49"/>
      <c r="D58" s="49"/>
      <c r="E58" s="49"/>
      <c r="F58" s="49"/>
      <c r="G58" s="49"/>
      <c r="H58" s="49"/>
      <c r="I58" s="49"/>
      <c r="J58" s="49"/>
      <c r="K58" s="50"/>
    </row>
    <row r="59" spans="1:11" x14ac:dyDescent="0.25">
      <c r="K59" s="6"/>
    </row>
    <row r="60" spans="1:11" ht="15.75" thickBot="1" x14ac:dyDescent="0.3">
      <c r="A60" s="22" t="s">
        <v>12</v>
      </c>
      <c r="B60" s="22"/>
      <c r="C60" s="22"/>
      <c r="D60" s="22"/>
      <c r="E60" s="22"/>
      <c r="F60" s="22"/>
      <c r="G60" s="22"/>
      <c r="K60" s="6"/>
    </row>
    <row r="61" spans="1:11" x14ac:dyDescent="0.25">
      <c r="A61" t="s">
        <v>13</v>
      </c>
      <c r="D61" t="s">
        <v>14</v>
      </c>
      <c r="E61" s="36"/>
      <c r="F61" s="4"/>
      <c r="G61" s="36"/>
      <c r="K61" s="6"/>
    </row>
    <row r="62" spans="1:11" x14ac:dyDescent="0.25">
      <c r="D62" s="37" t="s">
        <v>15</v>
      </c>
      <c r="E62" s="38"/>
      <c r="F62" s="4"/>
      <c r="G62" s="39"/>
      <c r="H62" s="13"/>
      <c r="K62" s="6"/>
    </row>
    <row r="63" spans="1:11" x14ac:dyDescent="0.25">
      <c r="D63" t="s">
        <v>14</v>
      </c>
      <c r="E63" s="40"/>
      <c r="F63" s="4"/>
      <c r="G63" s="41"/>
      <c r="H63" s="33"/>
      <c r="I63" s="8"/>
      <c r="K63" s="6"/>
    </row>
    <row r="64" spans="1:11" x14ac:dyDescent="0.25">
      <c r="A64" t="s">
        <v>16</v>
      </c>
      <c r="B64" s="42"/>
      <c r="D64" t="s">
        <v>17</v>
      </c>
      <c r="H64" s="33"/>
      <c r="I64" s="43"/>
      <c r="K64" s="23"/>
    </row>
    <row r="65" spans="1:11" x14ac:dyDescent="0.25">
      <c r="K65" s="6"/>
    </row>
    <row r="66" spans="1:11" x14ac:dyDescent="0.25">
      <c r="K66" s="23"/>
    </row>
    <row r="67" spans="1:11" ht="15.75" thickBot="1" x14ac:dyDescent="0.3">
      <c r="A67" s="24" t="s">
        <v>18</v>
      </c>
      <c r="B67" s="24"/>
      <c r="C67" s="24"/>
      <c r="D67" s="22"/>
      <c r="E67" s="22"/>
      <c r="F67" s="22"/>
      <c r="G67" s="22"/>
      <c r="K67" s="6"/>
    </row>
    <row r="68" spans="1:11" x14ac:dyDescent="0.25">
      <c r="A68" t="s">
        <v>19</v>
      </c>
      <c r="D68" s="44"/>
      <c r="E68" t="s">
        <v>14</v>
      </c>
      <c r="F68" s="10"/>
      <c r="G68" s="10"/>
      <c r="H68" s="45"/>
      <c r="I68" s="8"/>
      <c r="K68" s="6"/>
    </row>
    <row r="69" spans="1:11" x14ac:dyDescent="0.25">
      <c r="A69" t="s">
        <v>20</v>
      </c>
      <c r="D69" s="46"/>
      <c r="E69" t="s">
        <v>14</v>
      </c>
      <c r="F69" s="10"/>
      <c r="G69" s="10"/>
      <c r="H69" s="45"/>
      <c r="I69" s="8"/>
      <c r="K69" s="6"/>
    </row>
    <row r="70" spans="1:11" x14ac:dyDescent="0.25">
      <c r="A70" t="s">
        <v>21</v>
      </c>
      <c r="D70" s="47"/>
      <c r="E70" t="s">
        <v>14</v>
      </c>
      <c r="F70" s="10"/>
      <c r="G70" s="10"/>
      <c r="H70" s="45"/>
      <c r="I70" s="8"/>
      <c r="K70" s="6"/>
    </row>
    <row r="71" spans="1:11" x14ac:dyDescent="0.25">
      <c r="A71" t="s">
        <v>22</v>
      </c>
      <c r="D71" s="47"/>
      <c r="F71" s="10"/>
      <c r="G71" s="10"/>
      <c r="H71" s="45"/>
      <c r="I71" s="8"/>
      <c r="K71" s="6"/>
    </row>
    <row r="72" spans="1:11" x14ac:dyDescent="0.25">
      <c r="A72" t="s">
        <v>23</v>
      </c>
      <c r="D72" s="46"/>
      <c r="E72" t="s">
        <v>14</v>
      </c>
      <c r="F72" s="10"/>
      <c r="G72" s="10"/>
      <c r="H72" s="45"/>
      <c r="I72" s="8"/>
      <c r="K72" s="6"/>
    </row>
    <row r="73" spans="1:11" x14ac:dyDescent="0.25">
      <c r="A73" t="s">
        <v>24</v>
      </c>
      <c r="D73" s="44"/>
      <c r="E73" t="s">
        <v>14</v>
      </c>
      <c r="F73" s="10"/>
      <c r="G73" s="10"/>
      <c r="H73" s="45"/>
      <c r="I73" s="43"/>
      <c r="K73" s="23"/>
    </row>
    <row r="74" spans="1:11" x14ac:dyDescent="0.25">
      <c r="H74" s="10"/>
      <c r="K74" s="6"/>
    </row>
    <row r="75" spans="1:11" x14ac:dyDescent="0.25">
      <c r="I75" s="25"/>
      <c r="J75" s="25"/>
      <c r="K75" s="26"/>
    </row>
    <row r="76" spans="1:11" x14ac:dyDescent="0.25">
      <c r="A76" s="31" t="s">
        <v>25</v>
      </c>
      <c r="B76" s="31"/>
      <c r="C76" s="31"/>
      <c r="D76" s="31"/>
      <c r="E76" s="31"/>
      <c r="F76" s="31"/>
      <c r="G76" s="31"/>
      <c r="H76" s="31"/>
      <c r="I76" s="32"/>
      <c r="J76" s="32"/>
      <c r="K76" s="27"/>
    </row>
    <row r="79" spans="1:11" x14ac:dyDescent="0.25">
      <c r="A79" s="31" t="s">
        <v>26</v>
      </c>
      <c r="B79" s="31"/>
      <c r="C79" s="31"/>
      <c r="D79" s="31"/>
      <c r="E79" s="31"/>
      <c r="F79" s="31"/>
      <c r="G79" s="31"/>
      <c r="H79" s="31"/>
      <c r="I79" s="32"/>
      <c r="J79" s="32"/>
      <c r="K79" s="27"/>
    </row>
  </sheetData>
  <mergeCells count="20">
    <mergeCell ref="A9:L9"/>
    <mergeCell ref="A10:L10"/>
    <mergeCell ref="A2:L2"/>
    <mergeCell ref="A4:L4"/>
    <mergeCell ref="A5:L5"/>
    <mergeCell ref="A6:L6"/>
    <mergeCell ref="A7:L7"/>
    <mergeCell ref="A8:L8"/>
    <mergeCell ref="A48:K48"/>
    <mergeCell ref="A27:K27"/>
    <mergeCell ref="A21:K21"/>
    <mergeCell ref="A44:K44"/>
    <mergeCell ref="A11:K11"/>
    <mergeCell ref="A16:K16"/>
    <mergeCell ref="A17:K17"/>
    <mergeCell ref="A14:K14"/>
    <mergeCell ref="A15:K15"/>
    <mergeCell ref="A12:K12"/>
    <mergeCell ref="A19:K19"/>
    <mergeCell ref="A46:K46"/>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4666F7-9FF9-4B5A-BE64-E1242E6B9C5F}">
  <dimension ref="A2:M80"/>
  <sheetViews>
    <sheetView topLeftCell="A28" zoomScale="140" zoomScaleNormal="140" workbookViewId="0">
      <selection activeCell="A44" sqref="A44:K44"/>
    </sheetView>
  </sheetViews>
  <sheetFormatPr baseColWidth="10" defaultRowHeight="15" x14ac:dyDescent="0.25"/>
  <cols>
    <col min="1" max="1" width="39" customWidth="1"/>
    <col min="2" max="2" width="18.42578125" customWidth="1"/>
    <col min="8" max="8" width="12.7109375" customWidth="1"/>
    <col min="9" max="9" width="11.85546875" customWidth="1"/>
    <col min="10" max="10" width="1.5703125" customWidth="1"/>
  </cols>
  <sheetData>
    <row r="2" spans="1:12" ht="54" customHeight="1" x14ac:dyDescent="0.25">
      <c r="A2" s="111" t="s">
        <v>4</v>
      </c>
      <c r="B2" s="111"/>
      <c r="C2" s="111"/>
      <c r="D2" s="111"/>
      <c r="E2" s="111"/>
      <c r="F2" s="111"/>
      <c r="G2" s="111"/>
      <c r="H2" s="111"/>
      <c r="I2" s="111"/>
      <c r="J2" s="111"/>
      <c r="K2" s="111"/>
      <c r="L2" s="111"/>
    </row>
    <row r="4" spans="1:12" ht="18" customHeight="1" x14ac:dyDescent="0.25">
      <c r="A4" s="125" t="s">
        <v>28</v>
      </c>
      <c r="B4" s="125"/>
      <c r="C4" s="125"/>
      <c r="D4" s="125"/>
      <c r="E4" s="125"/>
      <c r="F4" s="125"/>
      <c r="G4" s="125"/>
      <c r="H4" s="125"/>
      <c r="I4" s="125"/>
      <c r="J4" s="125"/>
      <c r="K4" s="125"/>
      <c r="L4" s="125"/>
    </row>
    <row r="5" spans="1:12" x14ac:dyDescent="0.25">
      <c r="A5" s="112" t="s">
        <v>0</v>
      </c>
      <c r="B5" s="112"/>
      <c r="C5" s="112"/>
      <c r="D5" s="112"/>
      <c r="E5" s="112"/>
      <c r="F5" s="112"/>
      <c r="G5" s="112"/>
      <c r="H5" s="112"/>
      <c r="I5" s="112"/>
      <c r="J5" s="112"/>
      <c r="K5" s="112"/>
      <c r="L5" s="112"/>
    </row>
    <row r="6" spans="1:12" x14ac:dyDescent="0.25">
      <c r="A6" s="112" t="s">
        <v>1</v>
      </c>
      <c r="B6" s="112"/>
      <c r="C6" s="112"/>
      <c r="D6" s="112"/>
      <c r="E6" s="112"/>
      <c r="F6" s="112"/>
      <c r="G6" s="112"/>
      <c r="H6" s="112"/>
      <c r="I6" s="112"/>
      <c r="J6" s="112"/>
      <c r="K6" s="112"/>
      <c r="L6" s="112"/>
    </row>
    <row r="7" spans="1:12" x14ac:dyDescent="0.25">
      <c r="A7" s="112" t="s">
        <v>2</v>
      </c>
      <c r="B7" s="112"/>
      <c r="C7" s="112"/>
      <c r="D7" s="112"/>
      <c r="E7" s="112"/>
      <c r="F7" s="112"/>
      <c r="G7" s="112"/>
      <c r="H7" s="112"/>
      <c r="I7" s="112"/>
      <c r="J7" s="112"/>
      <c r="K7" s="112"/>
      <c r="L7" s="112"/>
    </row>
    <row r="8" spans="1:12" ht="30" customHeight="1" x14ac:dyDescent="0.25">
      <c r="A8" s="126" t="s">
        <v>89</v>
      </c>
      <c r="B8" s="112"/>
      <c r="C8" s="112"/>
      <c r="D8" s="112"/>
      <c r="E8" s="112"/>
      <c r="F8" s="112"/>
      <c r="G8" s="112"/>
      <c r="H8" s="112"/>
      <c r="I8" s="112"/>
      <c r="J8" s="112"/>
      <c r="K8" s="112"/>
      <c r="L8" s="112"/>
    </row>
    <row r="9" spans="1:12" x14ac:dyDescent="0.25">
      <c r="A9" s="112" t="s">
        <v>3</v>
      </c>
      <c r="B9" s="112"/>
      <c r="C9" s="112"/>
      <c r="D9" s="112"/>
      <c r="E9" s="112"/>
      <c r="F9" s="112"/>
      <c r="G9" s="112"/>
      <c r="H9" s="112"/>
      <c r="I9" s="112"/>
      <c r="J9" s="112"/>
      <c r="K9" s="112"/>
      <c r="L9" s="112"/>
    </row>
    <row r="10" spans="1:12" x14ac:dyDescent="0.25">
      <c r="A10" s="1"/>
      <c r="B10" s="1"/>
      <c r="C10" s="1"/>
      <c r="D10" s="1"/>
      <c r="E10" s="1"/>
      <c r="F10" s="1"/>
      <c r="G10" s="1"/>
      <c r="H10" s="1"/>
      <c r="I10" s="1"/>
      <c r="J10" s="1"/>
      <c r="K10" s="1"/>
      <c r="L10" s="1"/>
    </row>
    <row r="11" spans="1:12" x14ac:dyDescent="0.25">
      <c r="A11" s="116" t="s">
        <v>27</v>
      </c>
      <c r="B11" s="117"/>
      <c r="C11" s="117"/>
      <c r="D11" s="117"/>
      <c r="E11" s="117"/>
      <c r="F11" s="117"/>
      <c r="G11" s="117"/>
      <c r="H11" s="117"/>
      <c r="I11" s="117"/>
      <c r="J11" s="117"/>
      <c r="K11" s="118"/>
    </row>
    <row r="12" spans="1:12" x14ac:dyDescent="0.25">
      <c r="A12" s="147" t="s">
        <v>29</v>
      </c>
      <c r="B12" s="147"/>
      <c r="C12" s="147"/>
      <c r="D12" s="147"/>
      <c r="E12" s="147"/>
      <c r="F12" s="147"/>
      <c r="G12" s="147"/>
      <c r="H12" s="147"/>
      <c r="I12" s="147"/>
      <c r="J12" s="147"/>
      <c r="K12" s="148"/>
    </row>
    <row r="13" spans="1:12" x14ac:dyDescent="0.25">
      <c r="A13" s="149"/>
      <c r="B13" s="149"/>
      <c r="C13" s="149"/>
      <c r="D13" s="149"/>
      <c r="E13" s="149"/>
      <c r="F13" s="149"/>
      <c r="G13" s="149"/>
      <c r="H13" s="149"/>
      <c r="I13" s="149"/>
      <c r="J13" s="149"/>
      <c r="K13" s="150"/>
    </row>
    <row r="14" spans="1:12" x14ac:dyDescent="0.25">
      <c r="A14" s="116" t="s">
        <v>30</v>
      </c>
      <c r="B14" s="117"/>
      <c r="C14" s="117"/>
      <c r="D14" s="117"/>
      <c r="E14" s="117"/>
      <c r="F14" s="117"/>
      <c r="G14" s="117"/>
      <c r="H14" s="117"/>
      <c r="I14" s="117"/>
      <c r="J14" s="117"/>
      <c r="K14" s="118"/>
    </row>
    <row r="15" spans="1:12" x14ac:dyDescent="0.25">
      <c r="A15" s="136" t="s">
        <v>31</v>
      </c>
      <c r="B15" s="137"/>
      <c r="C15" s="137"/>
      <c r="D15" s="137"/>
      <c r="E15" s="137"/>
      <c r="F15" s="137"/>
      <c r="G15" s="137"/>
      <c r="H15" s="137"/>
      <c r="I15" s="137"/>
      <c r="J15" s="137"/>
      <c r="K15" s="138"/>
    </row>
    <row r="16" spans="1:12" ht="27.6" customHeight="1" x14ac:dyDescent="0.25">
      <c r="A16" s="139" t="s">
        <v>32</v>
      </c>
      <c r="B16" s="139"/>
      <c r="C16" s="139"/>
      <c r="D16" s="139"/>
      <c r="E16" s="139"/>
      <c r="F16" s="139"/>
      <c r="G16" s="139"/>
      <c r="H16" s="139"/>
      <c r="I16" s="139"/>
      <c r="J16" s="139"/>
      <c r="K16" s="139"/>
    </row>
    <row r="17" spans="1:13" x14ac:dyDescent="0.25">
      <c r="A17" s="116" t="s">
        <v>1</v>
      </c>
      <c r="B17" s="117"/>
      <c r="C17" s="117"/>
      <c r="D17" s="117"/>
      <c r="E17" s="117"/>
      <c r="F17" s="117"/>
      <c r="G17" s="117"/>
      <c r="H17" s="117"/>
      <c r="I17" s="117"/>
      <c r="J17" s="117"/>
      <c r="K17" s="118"/>
    </row>
    <row r="18" spans="1:13" ht="33.6" customHeight="1" x14ac:dyDescent="0.25">
      <c r="A18" s="140" t="s">
        <v>36</v>
      </c>
      <c r="B18" s="141"/>
      <c r="C18" s="141"/>
      <c r="D18" s="141"/>
      <c r="E18" s="141"/>
      <c r="F18" s="141"/>
      <c r="G18" s="141"/>
      <c r="H18" s="141"/>
      <c r="I18" s="141"/>
      <c r="J18" s="141"/>
      <c r="K18" s="142"/>
    </row>
    <row r="19" spans="1:13" ht="27.6" customHeight="1" x14ac:dyDescent="0.25">
      <c r="A19" s="143"/>
      <c r="B19" s="143"/>
      <c r="C19" s="143"/>
      <c r="D19" s="143"/>
      <c r="E19" s="143"/>
      <c r="F19" s="143"/>
      <c r="G19" s="143"/>
      <c r="H19" s="143"/>
      <c r="I19" s="143"/>
      <c r="J19" s="143"/>
      <c r="K19" s="143"/>
    </row>
    <row r="20" spans="1:13" ht="26.25" x14ac:dyDescent="0.4">
      <c r="A20" s="106" t="s">
        <v>5</v>
      </c>
      <c r="B20" s="107"/>
      <c r="C20" s="107"/>
      <c r="D20" s="107"/>
      <c r="E20" s="107"/>
      <c r="F20" s="107"/>
      <c r="G20" s="107"/>
      <c r="H20" s="107"/>
      <c r="I20" s="107"/>
      <c r="J20" s="107"/>
      <c r="K20" s="108"/>
    </row>
    <row r="21" spans="1:13" x14ac:dyDescent="0.25">
      <c r="A21" s="5"/>
      <c r="K21" s="6"/>
    </row>
    <row r="22" spans="1:13" x14ac:dyDescent="0.25">
      <c r="A22" s="113" t="s">
        <v>33</v>
      </c>
      <c r="B22" s="114"/>
      <c r="C22" s="114"/>
      <c r="D22" s="114"/>
      <c r="E22" s="114"/>
      <c r="F22" s="114"/>
      <c r="G22" s="114"/>
      <c r="H22" s="114"/>
      <c r="I22" s="114"/>
      <c r="J22" s="114"/>
      <c r="K22" s="115"/>
    </row>
    <row r="23" spans="1:13" x14ac:dyDescent="0.25">
      <c r="A23" s="8" t="s">
        <v>37</v>
      </c>
      <c r="B23" s="78"/>
      <c r="C23" s="78"/>
      <c r="D23" s="78"/>
      <c r="E23" s="79">
        <v>3700</v>
      </c>
      <c r="F23" s="78"/>
      <c r="G23" s="78"/>
      <c r="H23" s="78"/>
      <c r="I23" s="78"/>
      <c r="K23" s="6"/>
    </row>
    <row r="24" spans="1:13" x14ac:dyDescent="0.25">
      <c r="A24" s="77" t="s">
        <v>39</v>
      </c>
      <c r="B24" s="78"/>
      <c r="C24" s="78" t="s">
        <v>38</v>
      </c>
      <c r="D24" s="78"/>
      <c r="E24" s="80">
        <f>(3700/21)*12</f>
        <v>2114.2857142857147</v>
      </c>
      <c r="F24" s="78"/>
      <c r="G24" s="81"/>
      <c r="H24" s="78"/>
      <c r="I24" s="78"/>
      <c r="K24" s="6"/>
    </row>
    <row r="25" spans="1:13" x14ac:dyDescent="0.25">
      <c r="A25" s="8"/>
      <c r="E25" s="9"/>
      <c r="G25" s="4"/>
      <c r="K25" s="6"/>
    </row>
    <row r="26" spans="1:13" x14ac:dyDescent="0.25">
      <c r="A26" s="8"/>
      <c r="E26" s="9"/>
      <c r="G26" s="4"/>
      <c r="K26" s="6"/>
    </row>
    <row r="27" spans="1:13" x14ac:dyDescent="0.25">
      <c r="A27" s="8"/>
      <c r="K27" s="6"/>
    </row>
    <row r="28" spans="1:13" x14ac:dyDescent="0.25">
      <c r="A28" s="113" t="s">
        <v>34</v>
      </c>
      <c r="B28" s="114"/>
      <c r="C28" s="114"/>
      <c r="D28" s="114"/>
      <c r="E28" s="114"/>
      <c r="F28" s="114"/>
      <c r="G28" s="114"/>
      <c r="H28" s="114"/>
      <c r="I28" s="114"/>
      <c r="J28" s="114"/>
      <c r="K28" s="115"/>
    </row>
    <row r="29" spans="1:13" x14ac:dyDescent="0.25">
      <c r="A29" s="77" t="s">
        <v>40</v>
      </c>
      <c r="B29" s="56"/>
      <c r="C29" s="56"/>
      <c r="D29" s="56"/>
      <c r="E29" s="79">
        <v>7420</v>
      </c>
      <c r="G29" s="4"/>
      <c r="K29" s="6"/>
    </row>
    <row r="30" spans="1:13" x14ac:dyDescent="0.25">
      <c r="A30" s="77" t="s">
        <v>41</v>
      </c>
      <c r="B30" s="58" t="s">
        <v>43</v>
      </c>
      <c r="C30" s="56"/>
      <c r="D30" s="56"/>
      <c r="E30" s="82">
        <f>(7420/90)</f>
        <v>82.444444444444443</v>
      </c>
      <c r="G30" s="85"/>
      <c r="H30" s="144" t="s">
        <v>64</v>
      </c>
      <c r="I30" s="145"/>
      <c r="J30" s="145"/>
      <c r="K30" s="145"/>
      <c r="L30" s="145"/>
      <c r="M30" s="146"/>
    </row>
    <row r="31" spans="1:13" x14ac:dyDescent="0.25">
      <c r="A31" s="77" t="s">
        <v>42</v>
      </c>
      <c r="B31" s="56"/>
      <c r="C31" s="56"/>
      <c r="D31" s="56"/>
      <c r="E31" s="73">
        <v>-13</v>
      </c>
      <c r="G31" s="4"/>
      <c r="K31" s="6"/>
    </row>
    <row r="32" spans="1:13" x14ac:dyDescent="0.25">
      <c r="A32" s="77" t="s">
        <v>44</v>
      </c>
      <c r="B32" s="78"/>
      <c r="C32" s="78"/>
      <c r="D32" s="78"/>
      <c r="E32" s="83">
        <f>SUM(E30:E31)</f>
        <v>69.444444444444443</v>
      </c>
      <c r="G32" s="4"/>
      <c r="K32" s="6"/>
    </row>
    <row r="33" spans="1:12" x14ac:dyDescent="0.25">
      <c r="A33" s="77" t="s">
        <v>48</v>
      </c>
      <c r="B33" s="56" t="s">
        <v>47</v>
      </c>
      <c r="C33" s="56"/>
      <c r="D33" s="56"/>
      <c r="E33" s="84">
        <f>E32*13</f>
        <v>902.77777777777771</v>
      </c>
      <c r="G33" s="85"/>
      <c r="H33" s="86" t="s">
        <v>63</v>
      </c>
      <c r="I33" s="87"/>
      <c r="J33" s="87"/>
      <c r="K33" s="88"/>
      <c r="L33" s="88"/>
    </row>
    <row r="34" spans="1:12" x14ac:dyDescent="0.25">
      <c r="A34" s="8"/>
      <c r="K34" s="6"/>
    </row>
    <row r="35" spans="1:12" x14ac:dyDescent="0.25">
      <c r="A35" s="8"/>
      <c r="K35" s="6"/>
    </row>
    <row r="36" spans="1:12" x14ac:dyDescent="0.25">
      <c r="A36" s="7" t="s">
        <v>6</v>
      </c>
      <c r="B36" s="11"/>
      <c r="C36" s="11"/>
      <c r="D36" s="11"/>
      <c r="E36" s="11"/>
      <c r="K36" s="6"/>
    </row>
    <row r="37" spans="1:12" x14ac:dyDescent="0.25">
      <c r="A37" s="8"/>
      <c r="K37" s="6"/>
    </row>
    <row r="38" spans="1:12" x14ac:dyDescent="0.25">
      <c r="A38" s="77" t="s">
        <v>66</v>
      </c>
      <c r="B38" s="56" t="s">
        <v>45</v>
      </c>
      <c r="C38" s="56"/>
      <c r="D38" s="56"/>
      <c r="E38" s="90">
        <f>(4837.5/30) *18</f>
        <v>2902.5</v>
      </c>
      <c r="G38" s="4"/>
      <c r="H38" s="89" t="s">
        <v>65</v>
      </c>
      <c r="K38" s="6"/>
    </row>
    <row r="39" spans="1:12" x14ac:dyDescent="0.25">
      <c r="A39" s="77" t="s">
        <v>67</v>
      </c>
      <c r="B39" s="56" t="s">
        <v>46</v>
      </c>
      <c r="C39" s="56"/>
      <c r="D39" s="56"/>
      <c r="E39" s="90">
        <f>(7050/30)*18</f>
        <v>4230</v>
      </c>
      <c r="G39" s="4"/>
      <c r="K39" s="6"/>
    </row>
    <row r="40" spans="1:12" x14ac:dyDescent="0.25">
      <c r="A40" s="8"/>
      <c r="K40" s="6"/>
    </row>
    <row r="41" spans="1:12" x14ac:dyDescent="0.25">
      <c r="A41" s="8"/>
      <c r="K41" s="6"/>
    </row>
    <row r="42" spans="1:12" x14ac:dyDescent="0.25">
      <c r="A42" s="8"/>
      <c r="K42" s="6"/>
    </row>
    <row r="43" spans="1:12" x14ac:dyDescent="0.25">
      <c r="A43" s="12"/>
      <c r="B43" s="13"/>
      <c r="C43" s="13"/>
      <c r="D43" s="13"/>
      <c r="E43" s="13"/>
      <c r="F43" s="13"/>
      <c r="G43" s="13"/>
      <c r="H43" s="13"/>
      <c r="I43" s="13"/>
      <c r="J43" s="13"/>
      <c r="K43" s="14"/>
    </row>
    <row r="45" spans="1:12" x14ac:dyDescent="0.25">
      <c r="A45" s="113" t="s">
        <v>35</v>
      </c>
      <c r="B45" s="114"/>
      <c r="C45" s="114"/>
      <c r="D45" s="114"/>
      <c r="E45" s="114"/>
      <c r="F45" s="114"/>
      <c r="G45" s="114"/>
      <c r="H45" s="114"/>
      <c r="I45" s="114"/>
      <c r="J45" s="114"/>
      <c r="K45" s="115"/>
    </row>
    <row r="47" spans="1:12" ht="26.25" x14ac:dyDescent="0.4">
      <c r="A47" s="106" t="s">
        <v>8</v>
      </c>
      <c r="B47" s="107"/>
      <c r="C47" s="107"/>
      <c r="D47" s="107"/>
      <c r="E47" s="107"/>
      <c r="F47" s="107"/>
      <c r="G47" s="107"/>
      <c r="H47" s="107"/>
      <c r="I47" s="107"/>
      <c r="J47" s="107"/>
      <c r="K47" s="108"/>
    </row>
    <row r="48" spans="1:12" x14ac:dyDescent="0.25">
      <c r="A48" s="8"/>
      <c r="K48" s="6"/>
    </row>
    <row r="49" spans="1:13" x14ac:dyDescent="0.25">
      <c r="A49" s="109" t="s">
        <v>9</v>
      </c>
      <c r="B49" s="109"/>
      <c r="C49" s="109"/>
      <c r="D49" s="109"/>
      <c r="E49" s="109"/>
      <c r="F49" s="109"/>
      <c r="G49" s="109"/>
      <c r="H49" s="109"/>
      <c r="I49" s="109"/>
      <c r="J49" s="109"/>
      <c r="K49" s="110"/>
    </row>
    <row r="50" spans="1:13" x14ac:dyDescent="0.25">
      <c r="A50" s="74" t="s">
        <v>49</v>
      </c>
      <c r="B50" s="59"/>
      <c r="C50" s="59"/>
      <c r="D50" s="59"/>
      <c r="E50" s="59"/>
      <c r="F50" s="60"/>
      <c r="G50" s="59"/>
      <c r="H50" s="76">
        <f>E24</f>
        <v>2114.2857142857147</v>
      </c>
      <c r="I50" s="57"/>
      <c r="J50" s="56"/>
      <c r="K50" s="62"/>
    </row>
    <row r="51" spans="1:13" x14ac:dyDescent="0.25">
      <c r="A51" s="74" t="s">
        <v>50</v>
      </c>
      <c r="B51" s="59"/>
      <c r="C51" s="59"/>
      <c r="D51" s="59"/>
      <c r="E51" s="59"/>
      <c r="F51" s="60"/>
      <c r="G51" s="59"/>
      <c r="H51" s="76">
        <f>E33</f>
        <v>902.77777777777771</v>
      </c>
      <c r="I51" s="57"/>
      <c r="J51" s="56"/>
      <c r="K51" s="62"/>
    </row>
    <row r="52" spans="1:13" x14ac:dyDescent="0.25">
      <c r="A52" s="59"/>
      <c r="B52" s="59"/>
      <c r="C52" s="59"/>
      <c r="D52" s="59"/>
      <c r="E52" s="59"/>
      <c r="F52" s="60"/>
      <c r="G52" s="59"/>
      <c r="H52" s="61"/>
      <c r="I52" s="57"/>
      <c r="J52" s="56"/>
      <c r="K52" s="62"/>
    </row>
    <row r="53" spans="1:13" x14ac:dyDescent="0.25">
      <c r="A53" s="59"/>
      <c r="B53" s="59"/>
      <c r="C53" s="59"/>
      <c r="D53" s="59"/>
      <c r="E53" s="59"/>
      <c r="F53" s="60"/>
      <c r="G53" s="59"/>
      <c r="H53" s="61"/>
      <c r="I53" s="57"/>
      <c r="J53" s="56"/>
      <c r="K53" s="62"/>
    </row>
    <row r="54" spans="1:13" x14ac:dyDescent="0.25">
      <c r="A54" s="59"/>
      <c r="B54" s="59"/>
      <c r="C54" s="59"/>
      <c r="D54" s="59"/>
      <c r="E54" s="59"/>
      <c r="F54" s="60"/>
      <c r="G54" s="59"/>
      <c r="H54" s="61"/>
      <c r="I54" s="57"/>
      <c r="J54" s="56"/>
      <c r="K54" s="62"/>
    </row>
    <row r="55" spans="1:13" x14ac:dyDescent="0.25">
      <c r="A55" s="59"/>
      <c r="B55" s="59"/>
      <c r="C55" s="59"/>
      <c r="D55" s="59"/>
      <c r="E55" s="59"/>
      <c r="F55" s="60"/>
      <c r="G55" s="59"/>
      <c r="H55" s="61"/>
      <c r="I55" s="57"/>
      <c r="J55" s="56"/>
      <c r="K55" s="62"/>
    </row>
    <row r="56" spans="1:13" x14ac:dyDescent="0.25">
      <c r="A56" s="59"/>
      <c r="B56" s="59"/>
      <c r="C56" s="59"/>
      <c r="D56" s="59"/>
      <c r="E56" s="59"/>
      <c r="F56" s="59"/>
      <c r="G56" s="59"/>
      <c r="H56" s="61"/>
      <c r="I56" s="57"/>
      <c r="J56" s="56"/>
      <c r="K56" s="62"/>
    </row>
    <row r="57" spans="1:13" x14ac:dyDescent="0.25">
      <c r="A57" s="63" t="s">
        <v>10</v>
      </c>
      <c r="B57" s="64"/>
      <c r="C57" s="64"/>
      <c r="D57" s="64"/>
      <c r="E57" s="64"/>
      <c r="F57" s="64"/>
      <c r="G57" s="64"/>
      <c r="H57" s="65"/>
      <c r="I57" s="66"/>
      <c r="J57" s="67"/>
      <c r="K57" s="91">
        <f>H50+H51</f>
        <v>3017.0634920634925</v>
      </c>
    </row>
    <row r="58" spans="1:13" x14ac:dyDescent="0.25">
      <c r="A58" s="2"/>
      <c r="B58" s="2"/>
      <c r="C58" s="2"/>
      <c r="D58" s="2"/>
      <c r="E58" s="2"/>
      <c r="F58" s="2"/>
      <c r="G58" s="2"/>
      <c r="H58" s="18"/>
      <c r="I58" s="19"/>
      <c r="J58" s="20"/>
      <c r="K58" s="21"/>
    </row>
    <row r="59" spans="1:13" x14ac:dyDescent="0.25">
      <c r="A59" s="48" t="s">
        <v>11</v>
      </c>
      <c r="B59" s="49"/>
      <c r="C59" s="49"/>
      <c r="D59" s="49"/>
      <c r="E59" s="49"/>
      <c r="F59" s="49"/>
      <c r="G59" s="49"/>
      <c r="H59" s="49"/>
      <c r="I59" s="49"/>
      <c r="J59" s="49"/>
      <c r="K59" s="50"/>
    </row>
    <row r="60" spans="1:13" x14ac:dyDescent="0.25">
      <c r="K60" s="6"/>
    </row>
    <row r="61" spans="1:13" ht="15.75" thickBot="1" x14ac:dyDescent="0.3">
      <c r="A61" s="22" t="s">
        <v>12</v>
      </c>
      <c r="B61" s="22"/>
      <c r="C61" s="22"/>
      <c r="D61" s="22"/>
      <c r="E61" s="22"/>
      <c r="F61" s="22"/>
      <c r="G61" s="22"/>
      <c r="K61" s="6"/>
    </row>
    <row r="62" spans="1:13" x14ac:dyDescent="0.25">
      <c r="A62" t="s">
        <v>13</v>
      </c>
      <c r="D62" t="s">
        <v>14</v>
      </c>
      <c r="E62" s="92">
        <f>H50</f>
        <v>2114.2857142857147</v>
      </c>
      <c r="F62" s="69"/>
      <c r="G62" s="68"/>
      <c r="H62" s="56"/>
      <c r="K62" s="6"/>
    </row>
    <row r="63" spans="1:13" x14ac:dyDescent="0.25">
      <c r="D63" s="37" t="s">
        <v>15</v>
      </c>
      <c r="E63" s="93">
        <v>-150</v>
      </c>
      <c r="F63" s="69"/>
      <c r="G63" s="70"/>
      <c r="H63" s="71"/>
      <c r="I63" s="55"/>
      <c r="J63" s="55"/>
      <c r="K63" s="127" t="s">
        <v>58</v>
      </c>
      <c r="L63" s="128"/>
      <c r="M63" s="129"/>
    </row>
    <row r="64" spans="1:13" ht="14.45" customHeight="1" x14ac:dyDescent="0.25">
      <c r="D64" t="s">
        <v>14</v>
      </c>
      <c r="E64" s="94">
        <f>E62+E63</f>
        <v>1964.2857142857147</v>
      </c>
      <c r="F64" s="69"/>
      <c r="G64" s="72"/>
      <c r="H64" s="95">
        <v>261.66000000000003</v>
      </c>
      <c r="I64" s="55"/>
      <c r="J64" s="55"/>
      <c r="K64" s="130"/>
      <c r="L64" s="131"/>
      <c r="M64" s="132"/>
    </row>
    <row r="65" spans="1:13" x14ac:dyDescent="0.25">
      <c r="A65" t="s">
        <v>16</v>
      </c>
      <c r="B65" s="97">
        <v>0.09</v>
      </c>
      <c r="D65" t="s">
        <v>51</v>
      </c>
      <c r="E65" s="56"/>
      <c r="F65" s="56"/>
      <c r="G65" s="56"/>
      <c r="H65" s="95">
        <v>23.55</v>
      </c>
      <c r="I65" s="96">
        <f>SUM(H64:H65)</f>
        <v>285.21000000000004</v>
      </c>
      <c r="K65" s="133"/>
      <c r="L65" s="134"/>
      <c r="M65" s="135"/>
    </row>
    <row r="66" spans="1:13" x14ac:dyDescent="0.25">
      <c r="K66" s="6"/>
    </row>
    <row r="67" spans="1:13" x14ac:dyDescent="0.25">
      <c r="K67" s="23"/>
    </row>
    <row r="68" spans="1:13" ht="15.75" thickBot="1" x14ac:dyDescent="0.3">
      <c r="A68" s="24" t="s">
        <v>18</v>
      </c>
      <c r="B68" s="24"/>
      <c r="C68" s="24"/>
      <c r="D68" s="22"/>
      <c r="E68" s="22"/>
      <c r="F68" s="22"/>
      <c r="G68" s="22"/>
      <c r="K68" s="6"/>
    </row>
    <row r="69" spans="1:13" x14ac:dyDescent="0.25">
      <c r="A69" t="s">
        <v>19</v>
      </c>
      <c r="D69" s="44">
        <v>7.2999999999999995E-2</v>
      </c>
      <c r="E69" t="s">
        <v>14</v>
      </c>
      <c r="F69" s="83">
        <f>$E$62</f>
        <v>2114.2857142857147</v>
      </c>
      <c r="G69" s="10"/>
      <c r="H69" s="98">
        <f>F69*D69</f>
        <v>154.34285714285716</v>
      </c>
      <c r="I69" s="8"/>
      <c r="K69" s="6"/>
    </row>
    <row r="70" spans="1:13" x14ac:dyDescent="0.25">
      <c r="A70" t="s">
        <v>20</v>
      </c>
      <c r="D70" s="46">
        <v>6.4999999999999997E-3</v>
      </c>
      <c r="E70" t="s">
        <v>14</v>
      </c>
      <c r="F70" s="83">
        <f t="shared" ref="F70:F74" si="0">$E$62</f>
        <v>2114.2857142857147</v>
      </c>
      <c r="G70" s="10"/>
      <c r="H70" s="98">
        <f t="shared" ref="H70:H74" si="1">F70*D70</f>
        <v>13.742857142857146</v>
      </c>
      <c r="I70" s="8"/>
      <c r="K70" s="6"/>
    </row>
    <row r="71" spans="1:13" x14ac:dyDescent="0.25">
      <c r="A71" t="s">
        <v>21</v>
      </c>
      <c r="D71" s="47">
        <v>1.525E-2</v>
      </c>
      <c r="E71" t="s">
        <v>14</v>
      </c>
      <c r="F71" s="83">
        <f t="shared" si="0"/>
        <v>2114.2857142857147</v>
      </c>
      <c r="G71" s="10"/>
      <c r="H71" s="98">
        <f t="shared" si="1"/>
        <v>32.242857142857147</v>
      </c>
      <c r="I71" s="8"/>
      <c r="K71" s="6"/>
    </row>
    <row r="72" spans="1:13" x14ac:dyDescent="0.25">
      <c r="A72" t="s">
        <v>22</v>
      </c>
      <c r="D72" s="46">
        <v>3.5000000000000001E-3</v>
      </c>
      <c r="F72" s="83">
        <f t="shared" si="0"/>
        <v>2114.2857142857147</v>
      </c>
      <c r="G72" s="10"/>
      <c r="H72" s="98">
        <f t="shared" si="1"/>
        <v>7.4000000000000012</v>
      </c>
      <c r="I72" s="8"/>
      <c r="K72" s="6"/>
    </row>
    <row r="73" spans="1:13" x14ac:dyDescent="0.25">
      <c r="A73" t="s">
        <v>23</v>
      </c>
      <c r="D73" s="46">
        <v>9.2999999999999999E-2</v>
      </c>
      <c r="E73" t="s">
        <v>14</v>
      </c>
      <c r="F73" s="83">
        <f t="shared" si="0"/>
        <v>2114.2857142857147</v>
      </c>
      <c r="G73" s="10"/>
      <c r="H73" s="98">
        <f t="shared" si="1"/>
        <v>196.62857142857146</v>
      </c>
      <c r="I73" s="8"/>
      <c r="K73" s="6"/>
    </row>
    <row r="74" spans="1:13" x14ac:dyDescent="0.25">
      <c r="A74" t="s">
        <v>24</v>
      </c>
      <c r="D74" s="44">
        <v>1.2E-2</v>
      </c>
      <c r="E74" t="s">
        <v>14</v>
      </c>
      <c r="F74" s="83">
        <f t="shared" si="0"/>
        <v>2114.2857142857147</v>
      </c>
      <c r="G74" s="10"/>
      <c r="H74" s="98">
        <f t="shared" si="1"/>
        <v>25.371428571428577</v>
      </c>
      <c r="I74" s="96">
        <f>SUM(H69:H74)</f>
        <v>429.72857142857146</v>
      </c>
      <c r="K74" s="23"/>
    </row>
    <row r="75" spans="1:13" x14ac:dyDescent="0.25">
      <c r="H75" s="10"/>
      <c r="K75" s="6"/>
    </row>
    <row r="76" spans="1:13" x14ac:dyDescent="0.25">
      <c r="I76" s="25"/>
      <c r="J76" s="25"/>
      <c r="K76" s="26"/>
    </row>
    <row r="77" spans="1:13" x14ac:dyDescent="0.25">
      <c r="A77" s="31" t="s">
        <v>25</v>
      </c>
      <c r="B77" s="31"/>
      <c r="C77" s="31"/>
      <c r="D77" s="31"/>
      <c r="E77" s="31"/>
      <c r="F77" s="31"/>
      <c r="G77" s="31"/>
      <c r="H77" s="31"/>
      <c r="I77" s="32"/>
      <c r="J77" s="32"/>
      <c r="K77" s="99">
        <f>K57-I65-I74</f>
        <v>2302.1249206349212</v>
      </c>
    </row>
    <row r="80" spans="1:13" x14ac:dyDescent="0.25">
      <c r="A80" s="31" t="s">
        <v>26</v>
      </c>
      <c r="B80" s="31"/>
      <c r="C80" s="31"/>
      <c r="D80" s="31"/>
      <c r="E80" s="31"/>
      <c r="F80" s="31"/>
      <c r="G80" s="31"/>
      <c r="H80" s="31"/>
      <c r="I80" s="32"/>
      <c r="J80" s="32"/>
      <c r="K80" s="99">
        <f>K77</f>
        <v>2302.1249206349212</v>
      </c>
    </row>
  </sheetData>
  <mergeCells count="24">
    <mergeCell ref="A8:L8"/>
    <mergeCell ref="H30:M30"/>
    <mergeCell ref="A2:L2"/>
    <mergeCell ref="A4:L4"/>
    <mergeCell ref="A5:L5"/>
    <mergeCell ref="A6:L6"/>
    <mergeCell ref="A7:L7"/>
    <mergeCell ref="A9:L9"/>
    <mergeCell ref="A14:K14"/>
    <mergeCell ref="A11:K11"/>
    <mergeCell ref="A12:K12"/>
    <mergeCell ref="A13:K13"/>
    <mergeCell ref="K63:M65"/>
    <mergeCell ref="A15:K15"/>
    <mergeCell ref="A20:K20"/>
    <mergeCell ref="A47:K47"/>
    <mergeCell ref="A49:K49"/>
    <mergeCell ref="A28:K28"/>
    <mergeCell ref="A22:K22"/>
    <mergeCell ref="A45:K45"/>
    <mergeCell ref="A16:K16"/>
    <mergeCell ref="A18:K18"/>
    <mergeCell ref="A17:K17"/>
    <mergeCell ref="A19:K19"/>
  </mergeCell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AF11E1-B993-4B6E-B28F-0FD4F3AEB9B4}">
  <dimension ref="A1:L56"/>
  <sheetViews>
    <sheetView zoomScale="150" zoomScaleNormal="150" workbookViewId="0">
      <selection activeCell="A3" sqref="A3:L3"/>
    </sheetView>
  </sheetViews>
  <sheetFormatPr baseColWidth="10" defaultColWidth="10.85546875" defaultRowHeight="15" x14ac:dyDescent="0.25"/>
  <cols>
    <col min="1" max="1" width="37.5703125" customWidth="1"/>
  </cols>
  <sheetData>
    <row r="1" spans="1:12" x14ac:dyDescent="0.25">
      <c r="A1" s="101" t="s">
        <v>68</v>
      </c>
    </row>
    <row r="2" spans="1:12" ht="63.95" customHeight="1" x14ac:dyDescent="0.25">
      <c r="A2" s="111" t="s">
        <v>69</v>
      </c>
      <c r="B2" s="111"/>
      <c r="C2" s="111"/>
      <c r="D2" s="111"/>
      <c r="E2" s="111"/>
      <c r="F2" s="111"/>
      <c r="G2" s="111"/>
      <c r="H2" s="111"/>
      <c r="I2" s="111"/>
      <c r="J2" s="111"/>
      <c r="K2" s="111"/>
      <c r="L2" s="111"/>
    </row>
    <row r="3" spans="1:12" x14ac:dyDescent="0.25">
      <c r="A3" s="112" t="s">
        <v>109</v>
      </c>
      <c r="B3" s="112"/>
      <c r="C3" s="112"/>
      <c r="D3" s="112"/>
      <c r="E3" s="112"/>
      <c r="F3" s="112"/>
      <c r="G3" s="112"/>
      <c r="H3" s="112"/>
      <c r="I3" s="112"/>
      <c r="J3" s="112"/>
      <c r="K3" s="112"/>
      <c r="L3" s="112"/>
    </row>
    <row r="4" spans="1:12" x14ac:dyDescent="0.25">
      <c r="A4" s="112"/>
      <c r="B4" s="112"/>
      <c r="C4" s="112"/>
      <c r="D4" s="112"/>
      <c r="E4" s="112"/>
      <c r="F4" s="112"/>
      <c r="G4" s="112"/>
      <c r="H4" s="112"/>
      <c r="I4" s="112"/>
      <c r="J4" s="112"/>
      <c r="K4" s="112"/>
      <c r="L4" s="112"/>
    </row>
    <row r="5" spans="1:12" ht="26.25" x14ac:dyDescent="0.4">
      <c r="A5" s="106" t="s">
        <v>5</v>
      </c>
      <c r="B5" s="107"/>
      <c r="C5" s="107"/>
      <c r="D5" s="107"/>
      <c r="E5" s="107"/>
      <c r="F5" s="107"/>
      <c r="G5" s="107"/>
      <c r="H5" s="107"/>
      <c r="I5" s="107"/>
      <c r="J5" s="107"/>
      <c r="K5" s="108"/>
    </row>
    <row r="6" spans="1:12" x14ac:dyDescent="0.25">
      <c r="A6" s="5"/>
      <c r="K6" s="6"/>
    </row>
    <row r="7" spans="1:12" x14ac:dyDescent="0.25">
      <c r="A7" s="113"/>
      <c r="B7" s="114"/>
      <c r="C7" s="114"/>
      <c r="D7" s="114"/>
      <c r="E7" s="114"/>
      <c r="F7" s="114"/>
      <c r="G7" s="114"/>
      <c r="H7" s="114"/>
      <c r="I7" s="114"/>
      <c r="J7" s="114"/>
      <c r="K7" s="115"/>
    </row>
    <row r="8" spans="1:12" x14ac:dyDescent="0.25">
      <c r="A8" s="8"/>
      <c r="E8" s="28"/>
      <c r="K8" s="6"/>
    </row>
    <row r="9" spans="1:12" x14ac:dyDescent="0.25">
      <c r="A9" s="8"/>
      <c r="E9" s="30"/>
      <c r="G9" s="3"/>
      <c r="K9" s="6"/>
    </row>
    <row r="10" spans="1:12" x14ac:dyDescent="0.25">
      <c r="A10" s="8"/>
      <c r="E10" s="9"/>
      <c r="G10" s="4"/>
      <c r="K10" s="6"/>
    </row>
    <row r="11" spans="1:12" x14ac:dyDescent="0.25">
      <c r="A11" s="8"/>
      <c r="K11" s="6"/>
    </row>
    <row r="12" spans="1:12" x14ac:dyDescent="0.25">
      <c r="A12" s="7" t="s">
        <v>6</v>
      </c>
      <c r="B12" s="11"/>
      <c r="C12" s="11"/>
      <c r="D12" s="11"/>
      <c r="E12" s="11"/>
      <c r="K12" s="6"/>
    </row>
    <row r="13" spans="1:12" x14ac:dyDescent="0.25">
      <c r="A13" s="8"/>
      <c r="K13" s="6"/>
    </row>
    <row r="14" spans="1:12" x14ac:dyDescent="0.25">
      <c r="A14" s="8"/>
      <c r="E14" s="29"/>
      <c r="G14" s="4"/>
      <c r="K14" s="6"/>
    </row>
    <row r="15" spans="1:12" x14ac:dyDescent="0.25">
      <c r="A15" s="8"/>
      <c r="E15" s="29"/>
      <c r="G15" s="4"/>
      <c r="K15" s="6"/>
    </row>
    <row r="16" spans="1:12" x14ac:dyDescent="0.25">
      <c r="A16" s="8"/>
      <c r="K16" s="6"/>
    </row>
    <row r="17" spans="1:11" x14ac:dyDescent="0.25">
      <c r="A17" s="8"/>
      <c r="K17" s="6"/>
    </row>
    <row r="18" spans="1:11" x14ac:dyDescent="0.25">
      <c r="A18" s="8"/>
      <c r="K18" s="6"/>
    </row>
    <row r="19" spans="1:11" x14ac:dyDescent="0.25">
      <c r="A19" s="12"/>
      <c r="B19" s="13"/>
      <c r="C19" s="13"/>
      <c r="D19" s="13"/>
      <c r="E19" s="13"/>
      <c r="F19" s="13"/>
      <c r="G19" s="13"/>
      <c r="H19" s="13"/>
      <c r="I19" s="13"/>
      <c r="J19" s="13"/>
      <c r="K19" s="14"/>
    </row>
    <row r="21" spans="1:11" x14ac:dyDescent="0.25">
      <c r="A21" s="113" t="s">
        <v>7</v>
      </c>
      <c r="B21" s="114"/>
      <c r="C21" s="114"/>
      <c r="D21" s="114"/>
      <c r="E21" s="114"/>
      <c r="F21" s="114"/>
      <c r="G21" s="114"/>
      <c r="H21" s="114"/>
      <c r="I21" s="114"/>
      <c r="J21" s="114"/>
      <c r="K21" s="115"/>
    </row>
    <row r="23" spans="1:11" ht="26.25" x14ac:dyDescent="0.4">
      <c r="A23" s="106" t="s">
        <v>8</v>
      </c>
      <c r="B23" s="107"/>
      <c r="C23" s="107"/>
      <c r="D23" s="107"/>
      <c r="E23" s="107"/>
      <c r="F23" s="107"/>
      <c r="G23" s="107"/>
      <c r="H23" s="107"/>
      <c r="I23" s="107"/>
      <c r="J23" s="107"/>
      <c r="K23" s="108"/>
    </row>
    <row r="24" spans="1:11" x14ac:dyDescent="0.25">
      <c r="A24" s="8"/>
      <c r="K24" s="6"/>
    </row>
    <row r="25" spans="1:11" x14ac:dyDescent="0.25">
      <c r="A25" s="109" t="s">
        <v>9</v>
      </c>
      <c r="B25" s="109"/>
      <c r="C25" s="109"/>
      <c r="D25" s="109"/>
      <c r="E25" s="109"/>
      <c r="F25" s="109"/>
      <c r="G25" s="109"/>
      <c r="H25" s="109"/>
      <c r="I25" s="109"/>
      <c r="J25" s="109"/>
      <c r="K25" s="110"/>
    </row>
    <row r="26" spans="1:11" x14ac:dyDescent="0.25">
      <c r="A26" s="2" t="s">
        <v>49</v>
      </c>
      <c r="B26" s="2"/>
      <c r="C26" s="2"/>
      <c r="D26" s="2"/>
      <c r="E26" s="2"/>
      <c r="F26" s="15"/>
      <c r="G26" s="2"/>
      <c r="H26" s="16"/>
      <c r="I26" s="8"/>
      <c r="K26" s="6"/>
    </row>
    <row r="27" spans="1:11" x14ac:dyDescent="0.25">
      <c r="A27" s="2"/>
      <c r="B27" s="2"/>
      <c r="C27" s="2"/>
      <c r="D27" s="2"/>
      <c r="E27" s="2"/>
      <c r="F27" s="15"/>
      <c r="G27" s="2"/>
      <c r="H27" s="16"/>
      <c r="I27" s="8"/>
      <c r="K27" s="6"/>
    </row>
    <row r="28" spans="1:11" x14ac:dyDescent="0.25">
      <c r="A28" s="2"/>
      <c r="B28" s="2"/>
      <c r="C28" s="2"/>
      <c r="D28" s="2"/>
      <c r="E28" s="2"/>
      <c r="F28" s="15"/>
      <c r="G28" s="2"/>
      <c r="H28" s="16"/>
      <c r="I28" s="8"/>
      <c r="K28" s="6"/>
    </row>
    <row r="29" spans="1:11" x14ac:dyDescent="0.25">
      <c r="A29" s="2"/>
      <c r="B29" s="2"/>
      <c r="C29" s="2"/>
      <c r="D29" s="2"/>
      <c r="E29" s="2"/>
      <c r="F29" s="15"/>
      <c r="G29" s="2"/>
      <c r="H29" s="16"/>
      <c r="I29" s="8"/>
      <c r="K29" s="6"/>
    </row>
    <row r="30" spans="1:11" x14ac:dyDescent="0.25">
      <c r="A30" s="2"/>
      <c r="B30" s="2"/>
      <c r="C30" s="2"/>
      <c r="D30" s="2"/>
      <c r="E30" s="2"/>
      <c r="F30" s="15"/>
      <c r="G30" s="2"/>
      <c r="H30" s="16"/>
      <c r="I30" s="8"/>
      <c r="K30" s="6"/>
    </row>
    <row r="31" spans="1:11" x14ac:dyDescent="0.25">
      <c r="A31" s="2"/>
      <c r="B31" s="2"/>
      <c r="C31" s="2"/>
      <c r="D31" s="2"/>
      <c r="E31" s="2"/>
      <c r="F31" s="15"/>
      <c r="G31" s="2"/>
      <c r="H31" s="16"/>
      <c r="I31" s="8"/>
      <c r="K31" s="6"/>
    </row>
    <row r="32" spans="1:11" x14ac:dyDescent="0.25">
      <c r="A32" s="2"/>
      <c r="B32" s="2"/>
      <c r="C32" s="2"/>
      <c r="D32" s="2"/>
      <c r="E32" s="2"/>
      <c r="F32" s="2"/>
      <c r="G32" s="2"/>
      <c r="H32" s="16"/>
      <c r="I32" s="8"/>
      <c r="K32" s="6"/>
    </row>
    <row r="33" spans="1:11" x14ac:dyDescent="0.25">
      <c r="A33" s="51" t="s">
        <v>10</v>
      </c>
      <c r="B33" s="52"/>
      <c r="C33" s="52"/>
      <c r="D33" s="52"/>
      <c r="E33" s="52"/>
      <c r="F33" s="52"/>
      <c r="G33" s="52"/>
      <c r="H33" s="53"/>
      <c r="I33" s="32"/>
      <c r="J33" s="54"/>
      <c r="K33" s="17">
        <f>H26</f>
        <v>0</v>
      </c>
    </row>
    <row r="34" spans="1:11" x14ac:dyDescent="0.25">
      <c r="A34" s="2"/>
      <c r="B34" s="2"/>
      <c r="C34" s="2"/>
      <c r="D34" s="2"/>
      <c r="E34" s="2"/>
      <c r="F34" s="2"/>
      <c r="G34" s="2"/>
      <c r="H34" s="18"/>
      <c r="I34" s="19"/>
      <c r="J34" s="20"/>
      <c r="K34" s="21"/>
    </row>
    <row r="35" spans="1:11" x14ac:dyDescent="0.25">
      <c r="A35" s="48" t="s">
        <v>11</v>
      </c>
      <c r="B35" s="49"/>
      <c r="C35" s="49"/>
      <c r="D35" s="49"/>
      <c r="E35" s="49"/>
      <c r="F35" s="49"/>
      <c r="G35" s="49"/>
      <c r="H35" s="49"/>
      <c r="I35" s="49"/>
      <c r="J35" s="49"/>
      <c r="K35" s="50"/>
    </row>
    <row r="36" spans="1:11" x14ac:dyDescent="0.25">
      <c r="K36" s="6"/>
    </row>
    <row r="37" spans="1:11" ht="15.75" thickBot="1" x14ac:dyDescent="0.3">
      <c r="A37" s="22" t="s">
        <v>12</v>
      </c>
      <c r="B37" s="22"/>
      <c r="C37" s="22"/>
      <c r="D37" s="22"/>
      <c r="E37" s="22"/>
      <c r="F37" s="22"/>
      <c r="G37" s="22"/>
      <c r="K37" s="6"/>
    </row>
    <row r="38" spans="1:11" x14ac:dyDescent="0.25">
      <c r="A38" t="s">
        <v>13</v>
      </c>
      <c r="D38" t="s">
        <v>14</v>
      </c>
      <c r="E38" s="36"/>
      <c r="F38" s="4"/>
      <c r="G38" s="36"/>
      <c r="K38" s="6"/>
    </row>
    <row r="39" spans="1:11" x14ac:dyDescent="0.25">
      <c r="D39" s="37"/>
      <c r="E39" s="38"/>
      <c r="F39" s="4"/>
      <c r="G39" s="39"/>
      <c r="H39" s="13"/>
      <c r="K39" s="6"/>
    </row>
    <row r="40" spans="1:11" x14ac:dyDescent="0.25">
      <c r="D40" t="s">
        <v>14</v>
      </c>
      <c r="E40" s="40"/>
      <c r="F40" s="4"/>
      <c r="G40" s="41"/>
      <c r="H40" s="33"/>
      <c r="I40" s="8"/>
      <c r="K40" s="6"/>
    </row>
    <row r="41" spans="1:11" x14ac:dyDescent="0.25">
      <c r="A41" t="s">
        <v>16</v>
      </c>
      <c r="B41" s="42"/>
      <c r="D41" t="s">
        <v>17</v>
      </c>
      <c r="E41" s="102"/>
      <c r="H41" s="33"/>
      <c r="I41" s="43"/>
      <c r="J41" s="10"/>
      <c r="K41" s="23"/>
    </row>
    <row r="42" spans="1:11" x14ac:dyDescent="0.25">
      <c r="K42" s="6"/>
    </row>
    <row r="43" spans="1:11" x14ac:dyDescent="0.25">
      <c r="K43" s="23"/>
    </row>
    <row r="44" spans="1:11" ht="15.75" thickBot="1" x14ac:dyDescent="0.3">
      <c r="A44" s="24" t="s">
        <v>18</v>
      </c>
      <c r="B44" s="24"/>
      <c r="C44" s="24"/>
      <c r="D44" s="22"/>
      <c r="E44" s="22"/>
      <c r="F44" s="22"/>
      <c r="G44" s="22"/>
      <c r="K44" s="6"/>
    </row>
    <row r="45" spans="1:11" x14ac:dyDescent="0.25">
      <c r="A45" t="s">
        <v>19</v>
      </c>
      <c r="D45" s="44"/>
      <c r="E45" t="s">
        <v>14</v>
      </c>
      <c r="F45" s="10"/>
      <c r="G45" s="10"/>
      <c r="H45" s="45"/>
      <c r="I45" s="8"/>
      <c r="K45" s="6"/>
    </row>
    <row r="46" spans="1:11" x14ac:dyDescent="0.25">
      <c r="A46" t="s">
        <v>20</v>
      </c>
      <c r="D46" s="46"/>
      <c r="E46" t="s">
        <v>14</v>
      </c>
      <c r="F46" s="10"/>
      <c r="G46" s="10"/>
      <c r="H46" s="45"/>
      <c r="I46" s="8"/>
      <c r="K46" s="6"/>
    </row>
    <row r="47" spans="1:11" x14ac:dyDescent="0.25">
      <c r="A47" t="s">
        <v>21</v>
      </c>
      <c r="D47" s="47"/>
      <c r="E47" t="s">
        <v>14</v>
      </c>
      <c r="F47" s="10"/>
      <c r="G47" s="10"/>
      <c r="H47" s="45"/>
      <c r="I47" s="8"/>
      <c r="K47" s="6"/>
    </row>
    <row r="48" spans="1:11" x14ac:dyDescent="0.25">
      <c r="A48" t="s">
        <v>22</v>
      </c>
      <c r="D48" s="47"/>
      <c r="F48" s="10"/>
      <c r="G48" s="10"/>
      <c r="H48" s="45"/>
      <c r="I48" s="8"/>
      <c r="K48" s="6"/>
    </row>
    <row r="49" spans="1:11" x14ac:dyDescent="0.25">
      <c r="A49" t="s">
        <v>23</v>
      </c>
      <c r="D49" s="46"/>
      <c r="E49" t="s">
        <v>14</v>
      </c>
      <c r="F49" s="10"/>
      <c r="G49" s="10"/>
      <c r="H49" s="45"/>
      <c r="I49" s="8"/>
      <c r="K49" s="6"/>
    </row>
    <row r="50" spans="1:11" x14ac:dyDescent="0.25">
      <c r="A50" t="s">
        <v>24</v>
      </c>
      <c r="D50" s="44"/>
      <c r="E50" t="s">
        <v>14</v>
      </c>
      <c r="F50" s="10"/>
      <c r="G50" s="10"/>
      <c r="H50" s="45"/>
      <c r="I50" s="43"/>
      <c r="K50" s="23"/>
    </row>
    <row r="51" spans="1:11" x14ac:dyDescent="0.25">
      <c r="H51" s="10"/>
      <c r="K51" s="6"/>
    </row>
    <row r="52" spans="1:11" x14ac:dyDescent="0.25">
      <c r="I52" s="25"/>
      <c r="J52" s="25"/>
      <c r="K52" s="26"/>
    </row>
    <row r="53" spans="1:11" x14ac:dyDescent="0.25">
      <c r="A53" s="31" t="s">
        <v>25</v>
      </c>
      <c r="B53" s="31"/>
      <c r="C53" s="31"/>
      <c r="D53" s="31"/>
      <c r="E53" s="31"/>
      <c r="F53" s="31"/>
      <c r="G53" s="31"/>
      <c r="H53" s="31"/>
      <c r="I53" s="32"/>
      <c r="J53" s="32"/>
      <c r="K53" s="27"/>
    </row>
    <row r="56" spans="1:11" x14ac:dyDescent="0.25">
      <c r="A56" s="31" t="s">
        <v>26</v>
      </c>
      <c r="B56" s="31"/>
      <c r="C56" s="31"/>
      <c r="D56" s="31"/>
      <c r="E56" s="31"/>
      <c r="F56" s="31"/>
      <c r="G56" s="31"/>
      <c r="H56" s="31"/>
      <c r="I56" s="32"/>
      <c r="J56" s="32"/>
      <c r="K56" s="27"/>
    </row>
  </sheetData>
  <mergeCells count="8">
    <mergeCell ref="A21:K21"/>
    <mergeCell ref="A23:K23"/>
    <mergeCell ref="A25:K25"/>
    <mergeCell ref="A7:K7"/>
    <mergeCell ref="A2:L2"/>
    <mergeCell ref="A3:L3"/>
    <mergeCell ref="A4:L4"/>
    <mergeCell ref="A5:K5"/>
  </mergeCells>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F99524-D56E-422D-90E6-10EC29BBDAFB}">
  <dimension ref="A1:O56"/>
  <sheetViews>
    <sheetView zoomScale="150" zoomScaleNormal="150" workbookViewId="0">
      <selection activeCell="A3" sqref="A3:L3"/>
    </sheetView>
  </sheetViews>
  <sheetFormatPr baseColWidth="10" defaultColWidth="10.85546875" defaultRowHeight="15" x14ac:dyDescent="0.25"/>
  <cols>
    <col min="1" max="1" width="37.5703125" customWidth="1"/>
  </cols>
  <sheetData>
    <row r="1" spans="1:15" x14ac:dyDescent="0.25">
      <c r="A1" s="101" t="s">
        <v>68</v>
      </c>
    </row>
    <row r="2" spans="1:15" ht="63.95" customHeight="1" x14ac:dyDescent="0.25">
      <c r="A2" s="111" t="s">
        <v>69</v>
      </c>
      <c r="B2" s="111"/>
      <c r="C2" s="111"/>
      <c r="D2" s="111"/>
      <c r="E2" s="111"/>
      <c r="F2" s="111"/>
      <c r="G2" s="111"/>
      <c r="H2" s="111"/>
      <c r="I2" s="111"/>
      <c r="J2" s="111"/>
      <c r="K2" s="111"/>
      <c r="L2" s="111"/>
    </row>
    <row r="3" spans="1:15" x14ac:dyDescent="0.25">
      <c r="A3" s="112" t="s">
        <v>109</v>
      </c>
      <c r="B3" s="112"/>
      <c r="C3" s="112"/>
      <c r="D3" s="112"/>
      <c r="E3" s="112"/>
      <c r="F3" s="112"/>
      <c r="G3" s="112"/>
      <c r="H3" s="112"/>
      <c r="I3" s="112"/>
      <c r="J3" s="112"/>
      <c r="K3" s="112"/>
      <c r="L3" s="112"/>
    </row>
    <row r="4" spans="1:15" x14ac:dyDescent="0.25">
      <c r="A4" s="112"/>
      <c r="B4" s="112"/>
      <c r="C4" s="112"/>
      <c r="D4" s="112"/>
      <c r="E4" s="112"/>
      <c r="F4" s="112"/>
      <c r="G4" s="112"/>
      <c r="H4" s="112"/>
      <c r="I4" s="112"/>
      <c r="J4" s="112"/>
      <c r="K4" s="112"/>
      <c r="L4" s="112"/>
    </row>
    <row r="5" spans="1:15" ht="26.25" x14ac:dyDescent="0.4">
      <c r="A5" s="106" t="s">
        <v>5</v>
      </c>
      <c r="B5" s="107"/>
      <c r="C5" s="107"/>
      <c r="D5" s="107"/>
      <c r="E5" s="107"/>
      <c r="F5" s="107"/>
      <c r="G5" s="107"/>
      <c r="H5" s="107"/>
      <c r="I5" s="107"/>
      <c r="J5" s="107"/>
      <c r="K5" s="108"/>
    </row>
    <row r="6" spans="1:15" x14ac:dyDescent="0.25">
      <c r="A6" s="5"/>
      <c r="K6" s="6"/>
    </row>
    <row r="7" spans="1:15" x14ac:dyDescent="0.25">
      <c r="A7" s="113"/>
      <c r="B7" s="114"/>
      <c r="C7" s="114"/>
      <c r="D7" s="114"/>
      <c r="E7" s="114"/>
      <c r="F7" s="114"/>
      <c r="G7" s="114"/>
      <c r="H7" s="114"/>
      <c r="I7" s="114"/>
      <c r="J7" s="114"/>
      <c r="K7" s="115"/>
    </row>
    <row r="8" spans="1:15" x14ac:dyDescent="0.25">
      <c r="A8" s="8"/>
      <c r="E8" s="28"/>
      <c r="K8" s="6"/>
    </row>
    <row r="9" spans="1:15" x14ac:dyDescent="0.25">
      <c r="A9" s="8"/>
      <c r="E9" s="30"/>
      <c r="G9" s="3"/>
      <c r="K9" s="6"/>
      <c r="N9">
        <v>23</v>
      </c>
      <c r="O9" t="s">
        <v>70</v>
      </c>
    </row>
    <row r="10" spans="1:15" x14ac:dyDescent="0.25">
      <c r="A10" s="8"/>
      <c r="E10" s="9"/>
      <c r="G10" s="4"/>
      <c r="K10" s="6"/>
    </row>
    <row r="11" spans="1:15" x14ac:dyDescent="0.25">
      <c r="A11" s="8"/>
      <c r="K11" s="6"/>
    </row>
    <row r="12" spans="1:15" x14ac:dyDescent="0.25">
      <c r="A12" s="7" t="s">
        <v>6</v>
      </c>
      <c r="B12" s="11"/>
      <c r="C12" s="11"/>
      <c r="D12" s="11"/>
      <c r="E12" s="11"/>
      <c r="K12" s="6"/>
    </row>
    <row r="13" spans="1:15" x14ac:dyDescent="0.25">
      <c r="A13" s="8"/>
      <c r="K13" s="6"/>
    </row>
    <row r="14" spans="1:15" x14ac:dyDescent="0.25">
      <c r="A14" s="8" t="s">
        <v>71</v>
      </c>
      <c r="B14" t="s">
        <v>73</v>
      </c>
      <c r="E14" s="29">
        <f>(4837.5/30) *7</f>
        <v>1128.75</v>
      </c>
      <c r="G14" s="4"/>
      <c r="K14" s="6"/>
    </row>
    <row r="15" spans="1:15" x14ac:dyDescent="0.25">
      <c r="A15" s="8" t="s">
        <v>72</v>
      </c>
      <c r="B15" t="s">
        <v>74</v>
      </c>
      <c r="E15" s="29">
        <f>(7050/30)*7</f>
        <v>1645</v>
      </c>
      <c r="G15" s="4"/>
      <c r="K15" s="6"/>
    </row>
    <row r="16" spans="1:15" x14ac:dyDescent="0.25">
      <c r="A16" s="8"/>
      <c r="K16" s="6"/>
    </row>
    <row r="17" spans="1:11" x14ac:dyDescent="0.25">
      <c r="A17" s="8"/>
      <c r="K17" s="6"/>
    </row>
    <row r="18" spans="1:11" x14ac:dyDescent="0.25">
      <c r="A18" s="8"/>
      <c r="K18" s="6"/>
    </row>
    <row r="19" spans="1:11" x14ac:dyDescent="0.25">
      <c r="A19" s="12"/>
      <c r="B19" s="13"/>
      <c r="C19" s="13"/>
      <c r="D19" s="13"/>
      <c r="E19" s="13"/>
      <c r="F19" s="13"/>
      <c r="G19" s="13"/>
      <c r="H19" s="13"/>
      <c r="I19" s="13"/>
      <c r="J19" s="13"/>
      <c r="K19" s="14"/>
    </row>
    <row r="21" spans="1:11" x14ac:dyDescent="0.25">
      <c r="A21" s="113" t="s">
        <v>7</v>
      </c>
      <c r="B21" s="114"/>
      <c r="C21" s="114"/>
      <c r="D21" s="114"/>
      <c r="E21" s="114"/>
      <c r="F21" s="114"/>
      <c r="G21" s="114"/>
      <c r="H21" s="114"/>
      <c r="I21" s="114"/>
      <c r="J21" s="114"/>
      <c r="K21" s="115"/>
    </row>
    <row r="23" spans="1:11" ht="26.25" x14ac:dyDescent="0.4">
      <c r="A23" s="106" t="s">
        <v>8</v>
      </c>
      <c r="B23" s="107"/>
      <c r="C23" s="107"/>
      <c r="D23" s="107"/>
      <c r="E23" s="107"/>
      <c r="F23" s="107"/>
      <c r="G23" s="107"/>
      <c r="H23" s="107"/>
      <c r="I23" s="107"/>
      <c r="J23" s="107"/>
      <c r="K23" s="108"/>
    </row>
    <row r="24" spans="1:11" x14ac:dyDescent="0.25">
      <c r="A24" s="8"/>
      <c r="K24" s="6"/>
    </row>
    <row r="25" spans="1:11" x14ac:dyDescent="0.25">
      <c r="A25" s="109" t="s">
        <v>9</v>
      </c>
      <c r="B25" s="109"/>
      <c r="C25" s="109"/>
      <c r="D25" s="109"/>
      <c r="E25" s="109"/>
      <c r="F25" s="109"/>
      <c r="G25" s="109"/>
      <c r="H25" s="109"/>
      <c r="I25" s="109"/>
      <c r="J25" s="109"/>
      <c r="K25" s="110"/>
    </row>
    <row r="26" spans="1:11" x14ac:dyDescent="0.25">
      <c r="A26" s="2" t="s">
        <v>49</v>
      </c>
      <c r="B26" s="2"/>
      <c r="C26" s="2"/>
      <c r="D26" s="2"/>
      <c r="E26" s="2"/>
      <c r="F26" s="15"/>
      <c r="G26" s="2"/>
      <c r="H26" s="16">
        <v>408</v>
      </c>
      <c r="I26" s="8"/>
      <c r="K26" s="6"/>
    </row>
    <row r="27" spans="1:11" x14ac:dyDescent="0.25">
      <c r="A27" s="2"/>
      <c r="B27" s="2"/>
      <c r="C27" s="2"/>
      <c r="D27" s="2"/>
      <c r="E27" s="2"/>
      <c r="F27" s="15"/>
      <c r="G27" s="2"/>
      <c r="H27" s="16"/>
      <c r="I27" s="8"/>
      <c r="K27" s="6"/>
    </row>
    <row r="28" spans="1:11" x14ac:dyDescent="0.25">
      <c r="A28" s="2"/>
      <c r="B28" s="2"/>
      <c r="C28" s="2"/>
      <c r="D28" s="2"/>
      <c r="E28" s="2"/>
      <c r="F28" s="15"/>
      <c r="G28" s="2"/>
      <c r="H28" s="16"/>
      <c r="I28" s="8"/>
      <c r="K28" s="6"/>
    </row>
    <row r="29" spans="1:11" x14ac:dyDescent="0.25">
      <c r="A29" s="2"/>
      <c r="B29" s="2"/>
      <c r="C29" s="2"/>
      <c r="D29" s="2"/>
      <c r="E29" s="2"/>
      <c r="F29" s="15"/>
      <c r="G29" s="2"/>
      <c r="H29" s="16"/>
      <c r="I29" s="8"/>
      <c r="K29" s="6"/>
    </row>
    <row r="30" spans="1:11" x14ac:dyDescent="0.25">
      <c r="A30" s="2"/>
      <c r="B30" s="2"/>
      <c r="C30" s="2"/>
      <c r="D30" s="2"/>
      <c r="E30" s="2"/>
      <c r="F30" s="15"/>
      <c r="G30" s="2"/>
      <c r="H30" s="16"/>
      <c r="I30" s="8"/>
      <c r="K30" s="6"/>
    </row>
    <row r="31" spans="1:11" x14ac:dyDescent="0.25">
      <c r="A31" s="2"/>
      <c r="B31" s="2"/>
      <c r="C31" s="2"/>
      <c r="D31" s="2"/>
      <c r="E31" s="2"/>
      <c r="F31" s="15"/>
      <c r="G31" s="2"/>
      <c r="H31" s="16"/>
      <c r="I31" s="8"/>
      <c r="K31" s="6"/>
    </row>
    <row r="32" spans="1:11" x14ac:dyDescent="0.25">
      <c r="A32" s="2"/>
      <c r="B32" s="2"/>
      <c r="C32" s="2"/>
      <c r="D32" s="2"/>
      <c r="E32" s="2"/>
      <c r="F32" s="2"/>
      <c r="G32" s="2"/>
      <c r="H32" s="16"/>
      <c r="I32" s="8"/>
      <c r="K32" s="6"/>
    </row>
    <row r="33" spans="1:11" x14ac:dyDescent="0.25">
      <c r="A33" s="51" t="s">
        <v>10</v>
      </c>
      <c r="B33" s="52"/>
      <c r="C33" s="52"/>
      <c r="D33" s="52"/>
      <c r="E33" s="52"/>
      <c r="F33" s="52"/>
      <c r="G33" s="52"/>
      <c r="H33" s="53"/>
      <c r="I33" s="32"/>
      <c r="J33" s="54"/>
      <c r="K33" s="17">
        <f>H26</f>
        <v>408</v>
      </c>
    </row>
    <row r="34" spans="1:11" x14ac:dyDescent="0.25">
      <c r="A34" s="2"/>
      <c r="B34" s="2"/>
      <c r="C34" s="2"/>
      <c r="D34" s="2"/>
      <c r="E34" s="2"/>
      <c r="F34" s="2"/>
      <c r="G34" s="2"/>
      <c r="H34" s="18"/>
      <c r="I34" s="19"/>
      <c r="J34" s="20"/>
      <c r="K34" s="21"/>
    </row>
    <row r="35" spans="1:11" x14ac:dyDescent="0.25">
      <c r="A35" s="48" t="s">
        <v>11</v>
      </c>
      <c r="B35" s="49"/>
      <c r="C35" s="49"/>
      <c r="D35" s="49"/>
      <c r="E35" s="49"/>
      <c r="F35" s="49"/>
      <c r="G35" s="49"/>
      <c r="H35" s="49"/>
      <c r="I35" s="49"/>
      <c r="J35" s="49"/>
      <c r="K35" s="50"/>
    </row>
    <row r="36" spans="1:11" x14ac:dyDescent="0.25">
      <c r="K36" s="6"/>
    </row>
    <row r="37" spans="1:11" ht="15.75" thickBot="1" x14ac:dyDescent="0.3">
      <c r="A37" s="22" t="s">
        <v>12</v>
      </c>
      <c r="B37" s="22"/>
      <c r="C37" s="22"/>
      <c r="D37" s="22"/>
      <c r="E37" s="22"/>
      <c r="F37" s="22"/>
      <c r="G37" s="22"/>
      <c r="K37" s="6"/>
    </row>
    <row r="38" spans="1:11" x14ac:dyDescent="0.25">
      <c r="A38" t="s">
        <v>13</v>
      </c>
      <c r="D38" t="s">
        <v>14</v>
      </c>
      <c r="E38" s="36">
        <f>H26/7</f>
        <v>58.285714285714285</v>
      </c>
      <c r="F38" s="4"/>
      <c r="G38" s="36"/>
      <c r="K38" s="6"/>
    </row>
    <row r="39" spans="1:11" x14ac:dyDescent="0.25">
      <c r="D39" s="37"/>
      <c r="E39" s="38"/>
      <c r="F39" s="4"/>
      <c r="G39" s="39"/>
      <c r="H39" s="13"/>
      <c r="K39" s="6"/>
    </row>
    <row r="40" spans="1:11" x14ac:dyDescent="0.25">
      <c r="D40" t="s">
        <v>14</v>
      </c>
      <c r="E40" s="40">
        <v>6.44</v>
      </c>
      <c r="F40" s="4"/>
      <c r="G40" s="41"/>
      <c r="H40" s="33">
        <f>E40*7</f>
        <v>45.080000000000005</v>
      </c>
      <c r="I40" s="8"/>
      <c r="K40" s="6"/>
    </row>
    <row r="41" spans="1:11" x14ac:dyDescent="0.25">
      <c r="A41" t="s">
        <v>16</v>
      </c>
      <c r="B41" s="42"/>
      <c r="D41" t="s">
        <v>17</v>
      </c>
      <c r="E41" s="102">
        <v>0.39</v>
      </c>
      <c r="H41" s="33">
        <f>E41*7</f>
        <v>2.73</v>
      </c>
      <c r="I41" s="43">
        <f>SUM(H40:H41)</f>
        <v>47.81</v>
      </c>
      <c r="J41" s="10"/>
      <c r="K41" s="23"/>
    </row>
    <row r="42" spans="1:11" x14ac:dyDescent="0.25">
      <c r="K42" s="6"/>
    </row>
    <row r="43" spans="1:11" x14ac:dyDescent="0.25">
      <c r="K43" s="23"/>
    </row>
    <row r="44" spans="1:11" ht="15.75" thickBot="1" x14ac:dyDescent="0.3">
      <c r="A44" s="24" t="s">
        <v>18</v>
      </c>
      <c r="B44" s="24"/>
      <c r="C44" s="24"/>
      <c r="D44" s="22"/>
      <c r="E44" s="22"/>
      <c r="F44" s="22"/>
      <c r="G44" s="22"/>
      <c r="K44" s="6"/>
    </row>
    <row r="45" spans="1:11" x14ac:dyDescent="0.25">
      <c r="A45" t="s">
        <v>19</v>
      </c>
      <c r="D45" s="44">
        <v>7.2999999999999995E-2</v>
      </c>
      <c r="E45" t="s">
        <v>14</v>
      </c>
      <c r="F45" s="10">
        <f>$H$26</f>
        <v>408</v>
      </c>
      <c r="G45" s="10"/>
      <c r="H45" s="45">
        <f>F45*D45</f>
        <v>29.783999999999999</v>
      </c>
      <c r="I45" s="8"/>
      <c r="K45" s="6"/>
    </row>
    <row r="46" spans="1:11" x14ac:dyDescent="0.25">
      <c r="A46" t="s">
        <v>20</v>
      </c>
      <c r="D46" s="46">
        <v>6.4999999999999997E-3</v>
      </c>
      <c r="E46" t="s">
        <v>14</v>
      </c>
      <c r="F46" s="10">
        <f t="shared" ref="F46:F50" si="0">$H$26</f>
        <v>408</v>
      </c>
      <c r="G46" s="10"/>
      <c r="H46" s="45">
        <f t="shared" ref="H46:H50" si="1">F46*D46</f>
        <v>2.6519999999999997</v>
      </c>
      <c r="I46" s="8"/>
      <c r="K46" s="6"/>
    </row>
    <row r="47" spans="1:11" x14ac:dyDescent="0.25">
      <c r="A47" t="s">
        <v>21</v>
      </c>
      <c r="D47" s="47">
        <v>1.525E-2</v>
      </c>
      <c r="E47" t="s">
        <v>14</v>
      </c>
      <c r="F47" s="10">
        <f t="shared" si="0"/>
        <v>408</v>
      </c>
      <c r="G47" s="10"/>
      <c r="H47" s="45">
        <f t="shared" si="1"/>
        <v>6.2219999999999995</v>
      </c>
      <c r="I47" s="8"/>
      <c r="K47" s="6"/>
    </row>
    <row r="48" spans="1:11" x14ac:dyDescent="0.25">
      <c r="A48" t="s">
        <v>22</v>
      </c>
      <c r="D48" s="47"/>
      <c r="F48" s="10">
        <f t="shared" si="0"/>
        <v>408</v>
      </c>
      <c r="G48" s="10"/>
      <c r="H48" s="45">
        <f t="shared" si="1"/>
        <v>0</v>
      </c>
      <c r="I48" s="8"/>
      <c r="K48" s="6"/>
    </row>
    <row r="49" spans="1:11" x14ac:dyDescent="0.25">
      <c r="A49" t="s">
        <v>23</v>
      </c>
      <c r="D49" s="46">
        <v>9.2999999999999999E-2</v>
      </c>
      <c r="E49" t="s">
        <v>14</v>
      </c>
      <c r="F49" s="10">
        <f t="shared" si="0"/>
        <v>408</v>
      </c>
      <c r="G49" s="10"/>
      <c r="H49" s="45">
        <f t="shared" si="1"/>
        <v>37.944000000000003</v>
      </c>
      <c r="I49" s="8"/>
      <c r="K49" s="6"/>
    </row>
    <row r="50" spans="1:11" x14ac:dyDescent="0.25">
      <c r="A50" t="s">
        <v>24</v>
      </c>
      <c r="D50" s="44">
        <v>1.2E-2</v>
      </c>
      <c r="E50" t="s">
        <v>14</v>
      </c>
      <c r="F50" s="10">
        <f t="shared" si="0"/>
        <v>408</v>
      </c>
      <c r="G50" s="10"/>
      <c r="H50" s="45">
        <f t="shared" si="1"/>
        <v>4.8959999999999999</v>
      </c>
      <c r="I50" s="43">
        <f>SUM(H45:H50)</f>
        <v>81.498000000000005</v>
      </c>
      <c r="K50" s="23"/>
    </row>
    <row r="51" spans="1:11" x14ac:dyDescent="0.25">
      <c r="H51" s="10"/>
      <c r="K51" s="6"/>
    </row>
    <row r="52" spans="1:11" x14ac:dyDescent="0.25">
      <c r="I52" s="25"/>
      <c r="J52" s="25"/>
      <c r="K52" s="26"/>
    </row>
    <row r="53" spans="1:11" x14ac:dyDescent="0.25">
      <c r="A53" s="31" t="s">
        <v>25</v>
      </c>
      <c r="B53" s="31"/>
      <c r="C53" s="31"/>
      <c r="D53" s="31"/>
      <c r="E53" s="31"/>
      <c r="F53" s="31"/>
      <c r="G53" s="31"/>
      <c r="H53" s="31"/>
      <c r="I53" s="32"/>
      <c r="J53" s="32"/>
      <c r="K53" s="27">
        <f>K33-I41-I50</f>
        <v>278.69200000000001</v>
      </c>
    </row>
    <row r="56" spans="1:11" x14ac:dyDescent="0.25">
      <c r="A56" s="31" t="s">
        <v>26</v>
      </c>
      <c r="B56" s="31"/>
      <c r="C56" s="31"/>
      <c r="D56" s="31"/>
      <c r="E56" s="31"/>
      <c r="F56" s="31"/>
      <c r="G56" s="31"/>
      <c r="H56" s="31"/>
      <c r="I56" s="32"/>
      <c r="J56" s="32"/>
      <c r="K56" s="27">
        <f>K53</f>
        <v>278.69200000000001</v>
      </c>
    </row>
  </sheetData>
  <mergeCells count="8">
    <mergeCell ref="A23:K23"/>
    <mergeCell ref="A25:K25"/>
    <mergeCell ref="A2:L2"/>
    <mergeCell ref="A3:L3"/>
    <mergeCell ref="A4:L4"/>
    <mergeCell ref="A5:K5"/>
    <mergeCell ref="A7:K7"/>
    <mergeCell ref="A21:K21"/>
  </mergeCells>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4414E-B913-4D45-89B5-275F36370474}">
  <dimension ref="A2:L73"/>
  <sheetViews>
    <sheetView topLeftCell="A28" zoomScale="190" zoomScaleNormal="190" workbookViewId="0">
      <selection activeCell="A38" sqref="A38:K38"/>
    </sheetView>
  </sheetViews>
  <sheetFormatPr baseColWidth="10" defaultRowHeight="15" x14ac:dyDescent="0.25"/>
  <cols>
    <col min="12" max="12" width="13" customWidth="1"/>
  </cols>
  <sheetData>
    <row r="2" spans="1:12" ht="69" customHeight="1" x14ac:dyDescent="0.25">
      <c r="A2" s="111" t="s">
        <v>86</v>
      </c>
      <c r="B2" s="111"/>
      <c r="C2" s="111"/>
      <c r="D2" s="111"/>
      <c r="E2" s="111"/>
      <c r="F2" s="111"/>
      <c r="G2" s="111"/>
      <c r="H2" s="111"/>
      <c r="I2" s="111"/>
      <c r="J2" s="111"/>
      <c r="K2" s="111"/>
      <c r="L2" s="111"/>
    </row>
    <row r="4" spans="1:12" ht="18" customHeight="1" x14ac:dyDescent="0.25">
      <c r="A4" s="125" t="s">
        <v>28</v>
      </c>
      <c r="B4" s="125"/>
      <c r="C4" s="125"/>
      <c r="D4" s="125"/>
      <c r="E4" s="125"/>
      <c r="F4" s="125"/>
      <c r="G4" s="125"/>
      <c r="H4" s="125"/>
      <c r="I4" s="125"/>
      <c r="J4" s="125"/>
      <c r="K4" s="125"/>
      <c r="L4" s="125"/>
    </row>
    <row r="5" spans="1:12" x14ac:dyDescent="0.25">
      <c r="A5" s="112" t="s">
        <v>102</v>
      </c>
      <c r="B5" s="112"/>
      <c r="C5" s="112"/>
      <c r="D5" s="112"/>
      <c r="E5" s="112"/>
      <c r="F5" s="112"/>
      <c r="G5" s="112"/>
      <c r="H5" s="112"/>
      <c r="I5" s="112"/>
      <c r="J5" s="112"/>
      <c r="K5" s="112"/>
      <c r="L5" s="112"/>
    </row>
    <row r="6" spans="1:12" ht="30" customHeight="1" x14ac:dyDescent="0.25">
      <c r="A6" s="126" t="s">
        <v>103</v>
      </c>
      <c r="B6" s="112"/>
      <c r="C6" s="112"/>
      <c r="D6" s="112"/>
      <c r="E6" s="112"/>
      <c r="F6" s="112"/>
      <c r="G6" s="112"/>
      <c r="H6" s="112"/>
      <c r="I6" s="112"/>
      <c r="J6" s="112"/>
      <c r="K6" s="112"/>
      <c r="L6" s="112"/>
    </row>
    <row r="7" spans="1:12" x14ac:dyDescent="0.25">
      <c r="A7" s="112" t="s">
        <v>104</v>
      </c>
      <c r="B7" s="112"/>
      <c r="C7" s="112"/>
      <c r="D7" s="112"/>
      <c r="E7" s="112"/>
      <c r="F7" s="112"/>
      <c r="G7" s="112"/>
      <c r="H7" s="112"/>
      <c r="I7" s="112"/>
      <c r="J7" s="112"/>
      <c r="K7" s="112"/>
      <c r="L7" s="112"/>
    </row>
    <row r="8" spans="1:12" x14ac:dyDescent="0.25">
      <c r="A8" s="112"/>
      <c r="B8" s="112"/>
      <c r="C8" s="112"/>
      <c r="D8" s="112"/>
      <c r="E8" s="112"/>
      <c r="F8" s="112"/>
      <c r="G8" s="112"/>
      <c r="H8" s="112"/>
      <c r="I8" s="112"/>
      <c r="J8" s="112"/>
      <c r="K8" s="112"/>
      <c r="L8" s="112"/>
    </row>
    <row r="9" spans="1:12" x14ac:dyDescent="0.25">
      <c r="A9" s="116" t="s">
        <v>28</v>
      </c>
      <c r="B9" s="117"/>
      <c r="C9" s="117"/>
      <c r="D9" s="117"/>
      <c r="E9" s="117"/>
      <c r="F9" s="117"/>
      <c r="G9" s="117"/>
      <c r="H9" s="117"/>
      <c r="I9" s="117"/>
      <c r="J9" s="117"/>
      <c r="K9" s="118"/>
    </row>
    <row r="10" spans="1:12" x14ac:dyDescent="0.25">
      <c r="A10" s="122"/>
      <c r="B10" s="123"/>
      <c r="C10" s="123"/>
      <c r="D10" s="123"/>
      <c r="E10" s="123"/>
      <c r="F10" s="123"/>
      <c r="G10" s="123"/>
      <c r="H10" s="123"/>
      <c r="I10" s="123"/>
      <c r="J10" s="123"/>
      <c r="K10" s="124"/>
    </row>
    <row r="11" spans="1:12" x14ac:dyDescent="0.25">
      <c r="A11" s="119"/>
      <c r="B11" s="120"/>
      <c r="C11" s="120"/>
      <c r="D11" s="120"/>
      <c r="E11" s="120"/>
      <c r="F11" s="120"/>
      <c r="G11" s="120"/>
      <c r="H11" s="120"/>
      <c r="I11" s="120"/>
      <c r="J11" s="120"/>
      <c r="K11" s="121"/>
    </row>
    <row r="13" spans="1:12" ht="26.25" x14ac:dyDescent="0.4">
      <c r="A13" s="106" t="s">
        <v>5</v>
      </c>
      <c r="B13" s="107"/>
      <c r="C13" s="107"/>
      <c r="D13" s="107"/>
      <c r="E13" s="107"/>
      <c r="F13" s="107"/>
      <c r="G13" s="107"/>
      <c r="H13" s="107"/>
      <c r="I13" s="107"/>
      <c r="J13" s="107"/>
      <c r="K13" s="108"/>
    </row>
    <row r="14" spans="1:12" x14ac:dyDescent="0.25">
      <c r="A14" s="5"/>
      <c r="K14" s="6"/>
    </row>
    <row r="15" spans="1:12" x14ac:dyDescent="0.25">
      <c r="A15" s="113" t="s">
        <v>105</v>
      </c>
      <c r="B15" s="114"/>
      <c r="C15" s="114"/>
      <c r="D15" s="114"/>
      <c r="E15" s="114"/>
      <c r="F15" s="114"/>
      <c r="G15" s="114"/>
      <c r="H15" s="114"/>
      <c r="I15" s="114"/>
      <c r="J15" s="114"/>
      <c r="K15" s="115"/>
    </row>
    <row r="16" spans="1:12" x14ac:dyDescent="0.25">
      <c r="A16" s="8"/>
      <c r="E16" s="28"/>
      <c r="K16" s="6"/>
    </row>
    <row r="17" spans="1:11" x14ac:dyDescent="0.25">
      <c r="A17" s="8"/>
      <c r="E17" s="9"/>
      <c r="G17" s="3"/>
      <c r="K17" s="6"/>
    </row>
    <row r="18" spans="1:11" x14ac:dyDescent="0.25">
      <c r="A18" s="8"/>
      <c r="E18" s="9"/>
      <c r="G18" s="4"/>
      <c r="K18" s="6"/>
    </row>
    <row r="19" spans="1:11" x14ac:dyDescent="0.25">
      <c r="A19" s="8"/>
      <c r="E19" s="9"/>
      <c r="G19" s="4"/>
      <c r="K19" s="6"/>
    </row>
    <row r="20" spans="1:11" x14ac:dyDescent="0.25">
      <c r="A20" s="8"/>
      <c r="K20" s="6"/>
    </row>
    <row r="21" spans="1:11" x14ac:dyDescent="0.25">
      <c r="A21" s="113" t="s">
        <v>106</v>
      </c>
      <c r="B21" s="114"/>
      <c r="C21" s="114"/>
      <c r="D21" s="114"/>
      <c r="E21" s="114"/>
      <c r="F21" s="114"/>
      <c r="G21" s="114"/>
      <c r="H21" s="114"/>
      <c r="I21" s="114"/>
      <c r="J21" s="114"/>
      <c r="K21" s="115"/>
    </row>
    <row r="22" spans="1:11" x14ac:dyDescent="0.25">
      <c r="A22" s="8"/>
      <c r="E22" s="28"/>
      <c r="G22" s="4"/>
      <c r="K22" s="6"/>
    </row>
    <row r="23" spans="1:11" x14ac:dyDescent="0.25">
      <c r="A23" s="8"/>
      <c r="B23" s="9"/>
      <c r="E23" s="34"/>
      <c r="G23" s="4"/>
      <c r="K23" s="6"/>
    </row>
    <row r="24" spans="1:11" x14ac:dyDescent="0.25">
      <c r="A24" s="8"/>
      <c r="E24" s="28"/>
      <c r="G24" s="4"/>
      <c r="K24" s="6"/>
    </row>
    <row r="25" spans="1:11" x14ac:dyDescent="0.25">
      <c r="A25" s="8"/>
      <c r="E25" s="10"/>
      <c r="G25" s="4"/>
      <c r="K25" s="6"/>
    </row>
    <row r="26" spans="1:11" x14ac:dyDescent="0.25">
      <c r="A26" s="8"/>
      <c r="E26" s="10"/>
      <c r="G26" s="4"/>
      <c r="K26" s="6"/>
    </row>
    <row r="27" spans="1:11" x14ac:dyDescent="0.25">
      <c r="A27" s="8"/>
      <c r="K27" s="6"/>
    </row>
    <row r="28" spans="1:11" x14ac:dyDescent="0.25">
      <c r="A28" s="8"/>
      <c r="K28" s="6"/>
    </row>
    <row r="29" spans="1:11" x14ac:dyDescent="0.25">
      <c r="A29" s="7" t="s">
        <v>6</v>
      </c>
      <c r="B29" s="11"/>
      <c r="C29" s="11"/>
      <c r="D29" s="11"/>
      <c r="E29" s="11"/>
      <c r="K29" s="6"/>
    </row>
    <row r="30" spans="1:11" x14ac:dyDescent="0.25">
      <c r="A30" s="8"/>
      <c r="K30" s="6"/>
    </row>
    <row r="31" spans="1:11" x14ac:dyDescent="0.25">
      <c r="A31" s="8"/>
      <c r="E31" s="35"/>
      <c r="G31" s="4"/>
      <c r="K31" s="6"/>
    </row>
    <row r="32" spans="1:11" x14ac:dyDescent="0.25">
      <c r="A32" s="8"/>
      <c r="E32" s="35"/>
      <c r="G32" s="4"/>
      <c r="K32" s="6"/>
    </row>
    <row r="33" spans="1:11" x14ac:dyDescent="0.25">
      <c r="A33" s="8"/>
      <c r="K33" s="6"/>
    </row>
    <row r="34" spans="1:11" x14ac:dyDescent="0.25">
      <c r="A34" s="8"/>
      <c r="K34" s="6"/>
    </row>
    <row r="35" spans="1:11" x14ac:dyDescent="0.25">
      <c r="A35" s="8"/>
      <c r="K35" s="6"/>
    </row>
    <row r="36" spans="1:11" x14ac:dyDescent="0.25">
      <c r="A36" s="12"/>
      <c r="B36" s="13"/>
      <c r="C36" s="13"/>
      <c r="D36" s="13"/>
      <c r="E36" s="13"/>
      <c r="F36" s="13"/>
      <c r="G36" s="13"/>
      <c r="H36" s="13"/>
      <c r="I36" s="13"/>
      <c r="J36" s="13"/>
      <c r="K36" s="14"/>
    </row>
    <row r="38" spans="1:11" x14ac:dyDescent="0.25">
      <c r="A38" s="113" t="s">
        <v>107</v>
      </c>
      <c r="B38" s="114"/>
      <c r="C38" s="114"/>
      <c r="D38" s="114"/>
      <c r="E38" s="114"/>
      <c r="F38" s="114"/>
      <c r="G38" s="114"/>
      <c r="H38" s="114"/>
      <c r="I38" s="114"/>
      <c r="J38" s="114"/>
      <c r="K38" s="115"/>
    </row>
    <row r="40" spans="1:11" ht="26.25" x14ac:dyDescent="0.4">
      <c r="A40" s="106" t="s">
        <v>8</v>
      </c>
      <c r="B40" s="107"/>
      <c r="C40" s="107"/>
      <c r="D40" s="107"/>
      <c r="E40" s="107"/>
      <c r="F40" s="107"/>
      <c r="G40" s="107"/>
      <c r="H40" s="107"/>
      <c r="I40" s="107"/>
      <c r="J40" s="107"/>
      <c r="K40" s="108"/>
    </row>
    <row r="41" spans="1:11" x14ac:dyDescent="0.25">
      <c r="A41" s="8"/>
      <c r="K41" s="6"/>
    </row>
    <row r="42" spans="1:11" x14ac:dyDescent="0.25">
      <c r="A42" s="109" t="s">
        <v>9</v>
      </c>
      <c r="B42" s="109"/>
      <c r="C42" s="109"/>
      <c r="D42" s="109"/>
      <c r="E42" s="109"/>
      <c r="F42" s="109"/>
      <c r="G42" s="109"/>
      <c r="H42" s="109"/>
      <c r="I42" s="109"/>
      <c r="J42" s="109"/>
      <c r="K42" s="110"/>
    </row>
    <row r="43" spans="1:11" x14ac:dyDescent="0.25">
      <c r="A43" s="2"/>
      <c r="B43" s="2"/>
      <c r="C43" s="2"/>
      <c r="D43" s="2"/>
      <c r="E43" s="2"/>
      <c r="F43" s="15"/>
      <c r="G43" s="2"/>
      <c r="H43" s="16"/>
      <c r="I43" s="8"/>
      <c r="K43" s="6"/>
    </row>
    <row r="44" spans="1:11" x14ac:dyDescent="0.25">
      <c r="A44" s="2"/>
      <c r="B44" s="2"/>
      <c r="C44" s="2"/>
      <c r="D44" s="2"/>
      <c r="E44" s="2"/>
      <c r="F44" s="15"/>
      <c r="G44" s="2"/>
      <c r="H44" s="16"/>
      <c r="I44" s="8"/>
      <c r="K44" s="6"/>
    </row>
    <row r="45" spans="1:11" x14ac:dyDescent="0.25">
      <c r="A45" s="2"/>
      <c r="B45" s="2"/>
      <c r="C45" s="2"/>
      <c r="D45" s="2"/>
      <c r="E45" s="2"/>
      <c r="F45" s="15"/>
      <c r="G45" s="2"/>
      <c r="H45" s="16"/>
      <c r="I45" s="8"/>
      <c r="K45" s="6"/>
    </row>
    <row r="46" spans="1:11" x14ac:dyDescent="0.25">
      <c r="A46" s="2"/>
      <c r="B46" s="2"/>
      <c r="C46" s="2"/>
      <c r="D46" s="2"/>
      <c r="E46" s="2"/>
      <c r="F46" s="15"/>
      <c r="G46" s="2"/>
      <c r="H46" s="16"/>
      <c r="I46" s="8"/>
      <c r="K46" s="6"/>
    </row>
    <row r="47" spans="1:11" x14ac:dyDescent="0.25">
      <c r="A47" s="2"/>
      <c r="B47" s="2"/>
      <c r="C47" s="2"/>
      <c r="D47" s="2"/>
      <c r="E47" s="2"/>
      <c r="F47" s="15"/>
      <c r="G47" s="2"/>
      <c r="H47" s="16"/>
      <c r="I47" s="8"/>
      <c r="K47" s="6"/>
    </row>
    <row r="48" spans="1:11" x14ac:dyDescent="0.25">
      <c r="A48" s="2"/>
      <c r="B48" s="2"/>
      <c r="C48" s="2"/>
      <c r="D48" s="2"/>
      <c r="E48" s="2"/>
      <c r="F48" s="15"/>
      <c r="G48" s="2"/>
      <c r="H48" s="16"/>
      <c r="I48" s="8"/>
      <c r="K48" s="6"/>
    </row>
    <row r="49" spans="1:11" x14ac:dyDescent="0.25">
      <c r="A49" s="2"/>
      <c r="B49" s="2"/>
      <c r="C49" s="2"/>
      <c r="D49" s="2"/>
      <c r="E49" s="2"/>
      <c r="F49" s="2"/>
      <c r="G49" s="2"/>
      <c r="H49" s="16"/>
      <c r="I49" s="8"/>
      <c r="K49" s="6"/>
    </row>
    <row r="50" spans="1:11" x14ac:dyDescent="0.25">
      <c r="A50" s="51" t="s">
        <v>10</v>
      </c>
      <c r="B50" s="52"/>
      <c r="C50" s="52"/>
      <c r="D50" s="52"/>
      <c r="E50" s="52"/>
      <c r="F50" s="52"/>
      <c r="G50" s="52"/>
      <c r="H50" s="53"/>
      <c r="I50" s="32"/>
      <c r="J50" s="54"/>
      <c r="K50" s="17"/>
    </row>
    <row r="51" spans="1:11" x14ac:dyDescent="0.25">
      <c r="A51" s="2"/>
      <c r="B51" s="2"/>
      <c r="C51" s="2"/>
      <c r="D51" s="2"/>
      <c r="E51" s="2"/>
      <c r="F51" s="2"/>
      <c r="G51" s="2"/>
      <c r="H51" s="18"/>
      <c r="I51" s="19"/>
      <c r="J51" s="20"/>
      <c r="K51" s="21"/>
    </row>
    <row r="52" spans="1:11" x14ac:dyDescent="0.25">
      <c r="A52" s="48" t="s">
        <v>11</v>
      </c>
      <c r="B52" s="49"/>
      <c r="C52" s="49"/>
      <c r="D52" s="49"/>
      <c r="E52" s="49"/>
      <c r="F52" s="49"/>
      <c r="G52" s="49"/>
      <c r="H52" s="49"/>
      <c r="I52" s="49"/>
      <c r="J52" s="49"/>
      <c r="K52" s="50"/>
    </row>
    <row r="53" spans="1:11" x14ac:dyDescent="0.25">
      <c r="K53" s="6"/>
    </row>
    <row r="54" spans="1:11" ht="15.75" thickBot="1" x14ac:dyDescent="0.3">
      <c r="A54" s="22" t="s">
        <v>12</v>
      </c>
      <c r="B54" s="22"/>
      <c r="C54" s="22"/>
      <c r="D54" s="22"/>
      <c r="E54" s="22"/>
      <c r="F54" s="22"/>
      <c r="G54" s="22"/>
      <c r="K54" s="6"/>
    </row>
    <row r="55" spans="1:11" x14ac:dyDescent="0.25">
      <c r="A55" t="s">
        <v>13</v>
      </c>
      <c r="D55" t="s">
        <v>14</v>
      </c>
      <c r="E55" s="36"/>
      <c r="F55" s="4"/>
      <c r="G55" s="36"/>
      <c r="K55" s="6"/>
    </row>
    <row r="56" spans="1:11" x14ac:dyDescent="0.25">
      <c r="D56" s="37" t="s">
        <v>15</v>
      </c>
      <c r="E56" s="38"/>
      <c r="F56" s="4"/>
      <c r="G56" s="39"/>
      <c r="H56" s="13"/>
      <c r="K56" s="6"/>
    </row>
    <row r="57" spans="1:11" x14ac:dyDescent="0.25">
      <c r="D57" t="s">
        <v>14</v>
      </c>
      <c r="E57" s="40"/>
      <c r="F57" s="4"/>
      <c r="G57" s="41"/>
      <c r="H57" s="33"/>
      <c r="I57" s="8"/>
      <c r="K57" s="6"/>
    </row>
    <row r="58" spans="1:11" x14ac:dyDescent="0.25">
      <c r="A58" t="s">
        <v>16</v>
      </c>
      <c r="B58" s="42"/>
      <c r="D58" t="s">
        <v>17</v>
      </c>
      <c r="H58" s="33"/>
      <c r="I58" s="43"/>
      <c r="K58" s="23"/>
    </row>
    <row r="59" spans="1:11" x14ac:dyDescent="0.25">
      <c r="K59" s="6"/>
    </row>
    <row r="60" spans="1:11" x14ac:dyDescent="0.25">
      <c r="K60" s="23"/>
    </row>
    <row r="61" spans="1:11" ht="15.75" thickBot="1" x14ac:dyDescent="0.3">
      <c r="A61" s="24" t="s">
        <v>18</v>
      </c>
      <c r="B61" s="24"/>
      <c r="C61" s="24"/>
      <c r="D61" s="22"/>
      <c r="E61" s="22"/>
      <c r="F61" s="22"/>
      <c r="G61" s="22"/>
      <c r="K61" s="6"/>
    </row>
    <row r="62" spans="1:11" x14ac:dyDescent="0.25">
      <c r="A62" t="s">
        <v>19</v>
      </c>
      <c r="D62" s="44"/>
      <c r="E62" t="s">
        <v>14</v>
      </c>
      <c r="F62" s="10"/>
      <c r="G62" s="10"/>
      <c r="H62" s="45"/>
      <c r="I62" s="8"/>
      <c r="K62" s="6"/>
    </row>
    <row r="63" spans="1:11" x14ac:dyDescent="0.25">
      <c r="A63" t="s">
        <v>20</v>
      </c>
      <c r="D63" s="46"/>
      <c r="E63" t="s">
        <v>14</v>
      </c>
      <c r="F63" s="10"/>
      <c r="G63" s="10"/>
      <c r="H63" s="45"/>
      <c r="I63" s="8"/>
      <c r="K63" s="6"/>
    </row>
    <row r="64" spans="1:11" x14ac:dyDescent="0.25">
      <c r="A64" t="s">
        <v>21</v>
      </c>
      <c r="D64" s="47"/>
      <c r="E64" t="s">
        <v>14</v>
      </c>
      <c r="F64" s="10"/>
      <c r="G64" s="10"/>
      <c r="H64" s="45"/>
      <c r="I64" s="8"/>
      <c r="K64" s="6"/>
    </row>
    <row r="65" spans="1:11" x14ac:dyDescent="0.25">
      <c r="A65" t="s">
        <v>22</v>
      </c>
      <c r="D65" s="47"/>
      <c r="F65" s="10"/>
      <c r="G65" s="10"/>
      <c r="H65" s="45"/>
      <c r="I65" s="8"/>
      <c r="K65" s="6"/>
    </row>
    <row r="66" spans="1:11" x14ac:dyDescent="0.25">
      <c r="A66" t="s">
        <v>23</v>
      </c>
      <c r="D66" s="46"/>
      <c r="E66" t="s">
        <v>14</v>
      </c>
      <c r="F66" s="10"/>
      <c r="G66" s="10"/>
      <c r="H66" s="45"/>
      <c r="I66" s="8"/>
      <c r="K66" s="6"/>
    </row>
    <row r="67" spans="1:11" x14ac:dyDescent="0.25">
      <c r="A67" t="s">
        <v>24</v>
      </c>
      <c r="D67" s="44"/>
      <c r="E67" t="s">
        <v>14</v>
      </c>
      <c r="F67" s="10"/>
      <c r="G67" s="10"/>
      <c r="H67" s="45"/>
      <c r="I67" s="43"/>
      <c r="K67" s="23"/>
    </row>
    <row r="68" spans="1:11" x14ac:dyDescent="0.25">
      <c r="H68" s="10"/>
      <c r="K68" s="6"/>
    </row>
    <row r="69" spans="1:11" x14ac:dyDescent="0.25">
      <c r="I69" s="25"/>
      <c r="J69" s="25"/>
      <c r="K69" s="26"/>
    </row>
    <row r="70" spans="1:11" x14ac:dyDescent="0.25">
      <c r="A70" s="31" t="s">
        <v>25</v>
      </c>
      <c r="B70" s="31"/>
      <c r="C70" s="31"/>
      <c r="D70" s="31"/>
      <c r="E70" s="31"/>
      <c r="F70" s="31"/>
      <c r="G70" s="31"/>
      <c r="H70" s="31"/>
      <c r="I70" s="32"/>
      <c r="J70" s="32"/>
      <c r="K70" s="27"/>
    </row>
    <row r="73" spans="1:11" x14ac:dyDescent="0.25">
      <c r="A73" s="31" t="s">
        <v>26</v>
      </c>
      <c r="B73" s="31"/>
      <c r="C73" s="31"/>
      <c r="D73" s="31"/>
      <c r="E73" s="31"/>
      <c r="F73" s="31"/>
      <c r="G73" s="31"/>
      <c r="H73" s="31"/>
      <c r="I73" s="32"/>
      <c r="J73" s="32"/>
      <c r="K73" s="27"/>
    </row>
  </sheetData>
  <mergeCells count="15">
    <mergeCell ref="A40:K40"/>
    <mergeCell ref="A42:K42"/>
    <mergeCell ref="A11:K11"/>
    <mergeCell ref="A13:K13"/>
    <mergeCell ref="A15:K15"/>
    <mergeCell ref="A21:K21"/>
    <mergeCell ref="A38:K38"/>
    <mergeCell ref="A7:L7"/>
    <mergeCell ref="A8:L8"/>
    <mergeCell ref="A9:K9"/>
    <mergeCell ref="A10:K10"/>
    <mergeCell ref="A2:L2"/>
    <mergeCell ref="A4:L4"/>
    <mergeCell ref="A5:L5"/>
    <mergeCell ref="A6:L6"/>
  </mergeCell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10</vt:i4>
      </vt:variant>
    </vt:vector>
  </HeadingPairs>
  <TitlesOfParts>
    <vt:vector size="10" baseType="lpstr">
      <vt:lpstr>Austritt</vt:lpstr>
      <vt:lpstr>Austritt Lösung</vt:lpstr>
      <vt:lpstr>Neueintritt</vt:lpstr>
      <vt:lpstr>Neueintritt_Lösung</vt:lpstr>
      <vt:lpstr>Mutterschutz</vt:lpstr>
      <vt:lpstr>Mutterschutz_Lösung</vt:lpstr>
      <vt:lpstr>Neueintritt 2</vt:lpstr>
      <vt:lpstr>Neueintritt 2 Lösung</vt:lpstr>
      <vt:lpstr>Mutterschutz (2)</vt:lpstr>
      <vt:lpstr>Mutterschutz Lösung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Jacqueline Druschba</dc:creator>
  <cp:lastModifiedBy>Jacqueline Druschba</cp:lastModifiedBy>
  <dcterms:created xsi:type="dcterms:W3CDTF">2023-03-06T11:25:38Z</dcterms:created>
  <dcterms:modified xsi:type="dcterms:W3CDTF">2023-06-12T10:35:46Z</dcterms:modified>
</cp:coreProperties>
</file>